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ptconjp.sharepoint.com/sites/share2/Shared Documents/プラチナ専用試算ツール/HP掲載用ツール/2026年版/"/>
    </mc:Choice>
  </mc:AlternateContent>
  <xr:revisionPtr revIDLastSave="19" documentId="8_{11DC011F-F6C8-4B7F-91EF-613D1EF8283C}" xr6:coauthVersionLast="47" xr6:coauthVersionMax="47" xr10:uidLastSave="{4B8ADD6B-BD92-4250-B360-FEBEE5AFE9FB}"/>
  <workbookProtection workbookAlgorithmName="SHA-512" workbookHashValue="TKnGeI9M3Mmn3DuDAgyuU7Jl1WaQhl8oBhsIYCpNDu+qcn+5X5Nk9xxG0yoeHRw0RyNuZ//hQr7Y8iAIHU1w4A==" workbookSaltValue="SSqwyT8CqYYVtUVKaz2Nxg==" workbookSpinCount="100000" lockStructure="1"/>
  <bookViews>
    <workbookView xWindow="11115" yWindow="0" windowWidth="17685" windowHeight="15585" tabRatio="716" xr2:uid="{505FBDDB-D888-4C61-988B-49A8C67FC9A4}"/>
  </bookViews>
  <sheets>
    <sheet name="在職老齢年金" sheetId="5" r:id="rId1"/>
    <sheet name="計算シート_新60歳～70歳未満" sheetId="4" state="hidden" r:id="rId2"/>
    <sheet name="計算シート_旧60歳～64歳" sheetId="1"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5" l="1"/>
  <c r="H1" i="5"/>
  <c r="C6" i="4"/>
  <c r="C10" i="4"/>
  <c r="F10" i="4"/>
  <c r="M13" i="4"/>
  <c r="Q13" i="4"/>
  <c r="C7" i="1"/>
  <c r="J7" i="1"/>
  <c r="C11" i="1"/>
  <c r="F11" i="1"/>
  <c r="N11" i="1"/>
  <c r="D14" i="1"/>
  <c r="AD21" i="1"/>
  <c r="AD24" i="1"/>
  <c r="AD27" i="1"/>
  <c r="AD30" i="1"/>
  <c r="H14" i="1"/>
  <c r="L14" i="1"/>
  <c r="P14" i="1"/>
  <c r="W14" i="1"/>
  <c r="B19" i="1"/>
  <c r="G22" i="1"/>
  <c r="B23" i="1"/>
  <c r="G25" i="1"/>
  <c r="J27" i="1"/>
  <c r="Z27" i="1"/>
  <c r="G28" i="1"/>
  <c r="B29" i="1"/>
  <c r="K30" i="1"/>
  <c r="V30" i="1"/>
  <c r="G31" i="1"/>
  <c r="AD33" i="1"/>
  <c r="B19" i="4"/>
  <c r="O23" i="4"/>
  <c r="B24" i="4"/>
  <c r="N10" i="4" l="1"/>
  <c r="D13" i="4"/>
  <c r="H6" i="4"/>
  <c r="Y23" i="4" l="1"/>
  <c r="H13" i="4" l="1"/>
  <c r="V13" i="4" s="1"/>
  <c r="AA26" i="4"/>
  <c r="G19" i="5" l="1"/>
  <c r="D21" i="5"/>
  <c r="AA13" i="4"/>
  <c r="D19" i="5" s="1"/>
  <c r="J19" i="5" s="1"/>
  <c r="J21" i="5" s="1"/>
  <c r="G21" i="5"/>
</calcChain>
</file>

<file path=xl/sharedStrings.xml><?xml version="1.0" encoding="utf-8"?>
<sst xmlns="http://schemas.openxmlformats.org/spreadsheetml/2006/main" count="209" uniqueCount="109">
  <si>
    <t>総報酬月額相当額が</t>
    <rPh sb="0" eb="1">
      <t>ソウ</t>
    </rPh>
    <rPh sb="1" eb="3">
      <t>ホウシュウ</t>
    </rPh>
    <rPh sb="3" eb="5">
      <t>ゲツガク</t>
    </rPh>
    <rPh sb="5" eb="7">
      <t>ソウトウ</t>
    </rPh>
    <rPh sb="7" eb="8">
      <t>ガク</t>
    </rPh>
    <phoneticPr fontId="3"/>
  </si>
  <si>
    <t>基本月額が</t>
    <rPh sb="0" eb="2">
      <t>キホン</t>
    </rPh>
    <rPh sb="2" eb="4">
      <t>ゲツガク</t>
    </rPh>
    <phoneticPr fontId="3"/>
  </si>
  <si>
    <t>＝</t>
    <phoneticPr fontId="3"/>
  </si>
  <si>
    <t>年金額</t>
    <rPh sb="0" eb="3">
      <t>ネンキンガク</t>
    </rPh>
    <phoneticPr fontId="3"/>
  </si>
  <si>
    <t>×</t>
    <phoneticPr fontId="3"/>
  </si>
  <si>
    <t>－</t>
    <phoneticPr fontId="3"/>
  </si>
  <si>
    <t>総報酬月</t>
    <rPh sb="0" eb="1">
      <t>ソウ</t>
    </rPh>
    <rPh sb="1" eb="3">
      <t>ホウシュウ</t>
    </rPh>
    <rPh sb="3" eb="4">
      <t>ツキ</t>
    </rPh>
    <phoneticPr fontId="3"/>
  </si>
  <si>
    <t>額相当額</t>
    <rPh sb="0" eb="1">
      <t>ガク</t>
    </rPh>
    <rPh sb="1" eb="3">
      <t>ソウトウ</t>
    </rPh>
    <rPh sb="3" eb="4">
      <t>ガク</t>
    </rPh>
    <phoneticPr fontId="3"/>
  </si>
  <si>
    <t>＋</t>
    <phoneticPr fontId="3"/>
  </si>
  <si>
    <t>基本</t>
    <rPh sb="0" eb="2">
      <t>キホン</t>
    </rPh>
    <phoneticPr fontId="3"/>
  </si>
  <si>
    <t>月額</t>
  </si>
  <si>
    <t>月額</t>
    <rPh sb="0" eb="2">
      <t>ゲツガク</t>
    </rPh>
    <phoneticPr fontId="3"/>
  </si>
  <si>
    <t>万円以下</t>
    <rPh sb="0" eb="1">
      <t>マン</t>
    </rPh>
    <rPh sb="1" eb="2">
      <t>エン</t>
    </rPh>
    <rPh sb="2" eb="4">
      <t>イカ</t>
    </rPh>
    <phoneticPr fontId="3"/>
  </si>
  <si>
    <t>万円超</t>
    <rPh sb="0" eb="1">
      <t>マン</t>
    </rPh>
    <rPh sb="1" eb="2">
      <t>エン</t>
    </rPh>
    <rPh sb="2" eb="3">
      <t>チョウ</t>
    </rPh>
    <phoneticPr fontId="3"/>
  </si>
  <si>
    <t>基本月額の合計が</t>
    <rPh sb="0" eb="2">
      <t>キホン</t>
    </rPh>
    <rPh sb="2" eb="4">
      <t>ゲツガク</t>
    </rPh>
    <rPh sb="5" eb="7">
      <t>ゴウケイ</t>
    </rPh>
    <phoneticPr fontId="3"/>
  </si>
  <si>
    <t>総報酬月額相当額と</t>
  </si>
  <si>
    <t>万円</t>
    <rPh sb="0" eb="2">
      <t>マンエン</t>
    </rPh>
    <phoneticPr fontId="3"/>
  </si>
  <si>
    <t>YES</t>
    <phoneticPr fontId="3"/>
  </si>
  <si>
    <t>NO</t>
    <phoneticPr fontId="3"/>
  </si>
  <si>
    <t>円</t>
    <rPh sb="0" eb="1">
      <t>エン</t>
    </rPh>
    <phoneticPr fontId="3"/>
  </si>
  <si>
    <t>以前一年間の収入(月収＋賞与)</t>
    <rPh sb="0" eb="2">
      <t>イゼン</t>
    </rPh>
    <rPh sb="2" eb="5">
      <t>イチネンカン</t>
    </rPh>
    <rPh sb="6" eb="8">
      <t>シュウニュウ</t>
    </rPh>
    <rPh sb="9" eb="11">
      <t>ゲッシュウ</t>
    </rPh>
    <rPh sb="12" eb="14">
      <t>ショウヨ</t>
    </rPh>
    <phoneticPr fontId="3"/>
  </si>
  <si>
    <t>÷</t>
    <phoneticPr fontId="3"/>
  </si>
  <si>
    <t>÷</t>
    <phoneticPr fontId="3"/>
  </si>
  <si>
    <t>＝</t>
    <phoneticPr fontId="3"/>
  </si>
  <si>
    <t>　　支給停止調整変更額</t>
    <rPh sb="2" eb="4">
      <t>シキュウ</t>
    </rPh>
    <rPh sb="4" eb="6">
      <t>テイシ</t>
    </rPh>
    <rPh sb="6" eb="8">
      <t>チョウセイ</t>
    </rPh>
    <rPh sb="8" eb="10">
      <t>ヘンコウ</t>
    </rPh>
    <rPh sb="10" eb="11">
      <t>ガク</t>
    </rPh>
    <phoneticPr fontId="3"/>
  </si>
  <si>
    <t>標準報酬月額</t>
    <rPh sb="0" eb="2">
      <t>ヒョウジュン</t>
    </rPh>
    <rPh sb="2" eb="4">
      <t>ホウシュウ</t>
    </rPh>
    <rPh sb="4" eb="6">
      <t>ゲツガク</t>
    </rPh>
    <phoneticPr fontId="3"/>
  </si>
  <si>
    <t>÷</t>
    <phoneticPr fontId="3"/>
  </si>
  <si>
    <t>YES</t>
    <phoneticPr fontId="3"/>
  </si>
  <si>
    <t>＝</t>
    <phoneticPr fontId="3"/>
  </si>
  <si>
    <t>＋</t>
    <phoneticPr fontId="3"/>
  </si>
  <si>
    <t xml:space="preserve"> </t>
    <phoneticPr fontId="3"/>
  </si>
  <si>
    <t>減額されない</t>
    <rPh sb="0" eb="2">
      <t>ゲンガク</t>
    </rPh>
    <phoneticPr fontId="3"/>
  </si>
  <si>
    <t>年金額（年額）</t>
    <rPh sb="0" eb="3">
      <t>ネンキンガク</t>
    </rPh>
    <rPh sb="4" eb="6">
      <t>ネンガク</t>
    </rPh>
    <phoneticPr fontId="3"/>
  </si>
  <si>
    <t>部分に必要な情報を入力してください</t>
  </si>
  <si>
    <t>　年間賞与額</t>
    <rPh sb="1" eb="3">
      <t>ネンカン</t>
    </rPh>
    <rPh sb="3" eb="5">
      <t>ショウヨ</t>
    </rPh>
    <rPh sb="5" eb="6">
      <t>ガク</t>
    </rPh>
    <phoneticPr fontId="3"/>
  </si>
  <si>
    <t>-</t>
    <phoneticPr fontId="3"/>
  </si>
  <si>
    <t>＋</t>
    <phoneticPr fontId="3"/>
  </si>
  <si>
    <t>基本月額</t>
    <phoneticPr fontId="3"/>
  </si>
  <si>
    <t>　総報酬月額相当額</t>
    <phoneticPr fontId="3"/>
  </si>
  <si>
    <t>×　12</t>
    <phoneticPr fontId="3"/>
  </si>
  <si>
    <t>　－</t>
    <phoneticPr fontId="3"/>
  </si>
  <si>
    <t>×　12</t>
    <phoneticPr fontId="3"/>
  </si>
  <si>
    <t xml:space="preserve"> ×　12</t>
    <phoneticPr fontId="3"/>
  </si>
  <si>
    <t xml:space="preserve"> × 12</t>
    <phoneticPr fontId="3"/>
  </si>
  <si>
    <t>支給額</t>
    <rPh sb="0" eb="3">
      <t>シキュウガク</t>
    </rPh>
    <phoneticPr fontId="3"/>
  </si>
  <si>
    <r>
      <t>以前1年間の収入</t>
    </r>
    <r>
      <rPr>
        <sz val="10.5"/>
        <rFont val="ＭＳ 明朝"/>
        <family val="1"/>
        <charset val="128"/>
      </rPr>
      <t>(月収＋賞与)</t>
    </r>
    <rPh sb="0" eb="2">
      <t>イゼン</t>
    </rPh>
    <rPh sb="3" eb="5">
      <t>ネンカン</t>
    </rPh>
    <rPh sb="6" eb="8">
      <t>シュウニュウ</t>
    </rPh>
    <rPh sb="9" eb="11">
      <t>ゲッシュウ</t>
    </rPh>
    <rPh sb="12" eb="14">
      <t>ショウヨ</t>
    </rPh>
    <phoneticPr fontId="3"/>
  </si>
  <si>
    <r>
      <t>年金額</t>
    </r>
    <r>
      <rPr>
        <sz val="10.5"/>
        <rFont val="ＭＳ 明朝"/>
        <family val="1"/>
        <charset val="128"/>
      </rPr>
      <t>(報酬比例部分＋定額部分、加給年金除く）</t>
    </r>
    <rPh sb="0" eb="3">
      <t>ネンキンガク</t>
    </rPh>
    <rPh sb="4" eb="6">
      <t>ホウシュウ</t>
    </rPh>
    <rPh sb="6" eb="8">
      <t>ヒレイ</t>
    </rPh>
    <rPh sb="8" eb="10">
      <t>ブブン</t>
    </rPh>
    <rPh sb="11" eb="13">
      <t>テイガク</t>
    </rPh>
    <rPh sb="13" eb="15">
      <t>ブブン</t>
    </rPh>
    <rPh sb="16" eb="18">
      <t>カキュウ</t>
    </rPh>
    <rPh sb="18" eb="20">
      <t>ネンキン</t>
    </rPh>
    <rPh sb="20" eb="21">
      <t>ノゾ</t>
    </rPh>
    <phoneticPr fontId="3"/>
  </si>
  <si>
    <t>※１</t>
    <phoneticPr fontId="3"/>
  </si>
  <si>
    <t>　　支給停止調整開始額</t>
    <rPh sb="2" eb="4">
      <t>シキュウ</t>
    </rPh>
    <rPh sb="4" eb="6">
      <t>テイシ</t>
    </rPh>
    <rPh sb="6" eb="8">
      <t>チョウセイ</t>
    </rPh>
    <rPh sb="8" eb="10">
      <t>カイシ</t>
    </rPh>
    <rPh sb="10" eb="11">
      <t>ガク</t>
    </rPh>
    <phoneticPr fontId="3"/>
  </si>
  <si>
    <t>　　</t>
    <phoneticPr fontId="3"/>
  </si>
  <si>
    <t>　　※１ 厚生年金基金加入期間がある場合は厚生年金基金または厚生年金基金連合会から支払われる</t>
    <rPh sb="5" eb="7">
      <t>コウセイ</t>
    </rPh>
    <rPh sb="7" eb="9">
      <t>ネンキン</t>
    </rPh>
    <rPh sb="9" eb="11">
      <t>キキン</t>
    </rPh>
    <rPh sb="11" eb="13">
      <t>カニュウ</t>
    </rPh>
    <rPh sb="13" eb="15">
      <t>キカン</t>
    </rPh>
    <rPh sb="18" eb="20">
      <t>バアイ</t>
    </rPh>
    <rPh sb="21" eb="23">
      <t>コウセイ</t>
    </rPh>
    <rPh sb="23" eb="25">
      <t>ネンキン</t>
    </rPh>
    <rPh sb="25" eb="27">
      <t>キキン</t>
    </rPh>
    <rPh sb="30" eb="32">
      <t>コウセイ</t>
    </rPh>
    <rPh sb="32" eb="34">
      <t>ネンキン</t>
    </rPh>
    <rPh sb="34" eb="36">
      <t>キキン</t>
    </rPh>
    <rPh sb="36" eb="39">
      <t>レンゴウカイ</t>
    </rPh>
    <rPh sb="41" eb="43">
      <t>シハラ</t>
    </rPh>
    <phoneticPr fontId="3"/>
  </si>
  <si>
    <t>　支給停止調整額</t>
    <rPh sb="1" eb="3">
      <t>シキュウ</t>
    </rPh>
    <rPh sb="3" eb="5">
      <t>テイシ</t>
    </rPh>
    <rPh sb="5" eb="7">
      <t>チョウセイ</t>
    </rPh>
    <rPh sb="7" eb="8">
      <t>ガク</t>
    </rPh>
    <phoneticPr fontId="3"/>
  </si>
  <si>
    <t>＝</t>
    <phoneticPr fontId="3"/>
  </si>
  <si>
    <t xml:space="preserve"> 　 ※　昭和12年4月1日生れのまでの人は年金が減額されません</t>
    <rPh sb="5" eb="7">
      <t>ショウワ</t>
    </rPh>
    <rPh sb="9" eb="10">
      <t>ネン</t>
    </rPh>
    <rPh sb="11" eb="12">
      <t>ガツ</t>
    </rPh>
    <rPh sb="13" eb="14">
      <t>ニチ</t>
    </rPh>
    <rPh sb="14" eb="15">
      <t>ウマ</t>
    </rPh>
    <rPh sb="20" eb="21">
      <t>ヒト</t>
    </rPh>
    <rPh sb="22" eb="24">
      <t>ネンキン</t>
    </rPh>
    <rPh sb="25" eb="27">
      <t>ゲンガク</t>
    </rPh>
    <phoneticPr fontId="3"/>
  </si>
  <si>
    <t>　　減額されない</t>
    <rPh sb="2" eb="4">
      <t>ゲンガク</t>
    </rPh>
    <phoneticPr fontId="3"/>
  </si>
  <si>
    <t>代行部分も年金額に含んで計算してください。</t>
    <phoneticPr fontId="3"/>
  </si>
  <si>
    <t>支給停止額（年額）</t>
    <rPh sb="0" eb="2">
      <t>シキュウ</t>
    </rPh>
    <rPh sb="2" eb="4">
      <t>テイシ</t>
    </rPh>
    <rPh sb="4" eb="5">
      <t>ガク</t>
    </rPh>
    <rPh sb="6" eb="8">
      <t>ネンガク</t>
    </rPh>
    <phoneticPr fontId="3"/>
  </si>
  <si>
    <t>年金額（月額）</t>
    <rPh sb="0" eb="3">
      <t>ネンキンガク</t>
    </rPh>
    <rPh sb="4" eb="6">
      <t>ゲツガク</t>
    </rPh>
    <phoneticPr fontId="3"/>
  </si>
  <si>
    <t>老齢厚生年金額</t>
    <rPh sb="0" eb="2">
      <t>ロウレイ</t>
    </rPh>
    <rPh sb="2" eb="4">
      <t>コウセイ</t>
    </rPh>
    <rPh sb="4" eb="6">
      <t>ネンキン</t>
    </rPh>
    <rPh sb="6" eb="7">
      <t>ガク</t>
    </rPh>
    <phoneticPr fontId="3"/>
  </si>
  <si>
    <t>支給停止額</t>
    <rPh sb="0" eb="2">
      <t>シキュウ</t>
    </rPh>
    <rPh sb="2" eb="4">
      <t>テイシ</t>
    </rPh>
    <rPh sb="4" eb="5">
      <t>ガク</t>
    </rPh>
    <phoneticPr fontId="3"/>
  </si>
  <si>
    <t>・支給停止額が老齢厚生年金額を上回る場合、老齢厚生年金は全額停止となり加給年金の支給も停止します。</t>
    <rPh sb="1" eb="3">
      <t>シキュウ</t>
    </rPh>
    <rPh sb="3" eb="5">
      <t>テイシ</t>
    </rPh>
    <rPh sb="5" eb="6">
      <t>ガク</t>
    </rPh>
    <rPh sb="7" eb="9">
      <t>ロウレイ</t>
    </rPh>
    <rPh sb="9" eb="11">
      <t>コウセイ</t>
    </rPh>
    <rPh sb="11" eb="14">
      <t>ネンキンガク</t>
    </rPh>
    <rPh sb="15" eb="17">
      <t>ウワマワ</t>
    </rPh>
    <rPh sb="18" eb="20">
      <t>バアイ</t>
    </rPh>
    <rPh sb="21" eb="23">
      <t>ロウレイ</t>
    </rPh>
    <rPh sb="23" eb="25">
      <t>コウセイ</t>
    </rPh>
    <rPh sb="25" eb="27">
      <t>ネンキン</t>
    </rPh>
    <rPh sb="28" eb="30">
      <t>ゼンガク</t>
    </rPh>
    <rPh sb="30" eb="32">
      <t>テイシ</t>
    </rPh>
    <rPh sb="35" eb="37">
      <t>カキュウ</t>
    </rPh>
    <rPh sb="37" eb="39">
      <t>ネンキン</t>
    </rPh>
    <rPh sb="40" eb="42">
      <t>シキュウ</t>
    </rPh>
    <rPh sb="43" eb="45">
      <t>テイシ</t>
    </rPh>
    <phoneticPr fontId="3"/>
  </si>
  <si>
    <t>・老齢厚生年金が全額停止されても老齢基礎年金は支給されます。</t>
    <rPh sb="1" eb="3">
      <t>ロウレイ</t>
    </rPh>
    <rPh sb="3" eb="5">
      <t>コウセイ</t>
    </rPh>
    <rPh sb="5" eb="7">
      <t>ネンキン</t>
    </rPh>
    <rPh sb="8" eb="10">
      <t>ゼンガク</t>
    </rPh>
    <rPh sb="10" eb="12">
      <t>テイシ</t>
    </rPh>
    <rPh sb="16" eb="18">
      <t>ロウレイ</t>
    </rPh>
    <rPh sb="18" eb="20">
      <t>キソ</t>
    </rPh>
    <rPh sb="20" eb="22">
      <t>ネンキン</t>
    </rPh>
    <rPh sb="23" eb="25">
      <t>シキュウ</t>
    </rPh>
    <phoneticPr fontId="3"/>
  </si>
  <si>
    <t>・支給停止額が年金額を上回る場合は全額支給停止となり、加給年金の支給も停止となります。</t>
    <rPh sb="1" eb="3">
      <t>シキュウ</t>
    </rPh>
    <rPh sb="3" eb="5">
      <t>テイシ</t>
    </rPh>
    <rPh sb="5" eb="6">
      <t>ガク</t>
    </rPh>
    <rPh sb="7" eb="10">
      <t>ネンキンガク</t>
    </rPh>
    <rPh sb="11" eb="13">
      <t>ウワマワ</t>
    </rPh>
    <rPh sb="14" eb="16">
      <t>バアイ</t>
    </rPh>
    <rPh sb="17" eb="19">
      <t>ゼンガク</t>
    </rPh>
    <rPh sb="19" eb="21">
      <t>シキュウ</t>
    </rPh>
    <rPh sb="21" eb="23">
      <t>テイシ</t>
    </rPh>
    <rPh sb="27" eb="29">
      <t>カキュウ</t>
    </rPh>
    <rPh sb="29" eb="31">
      <t>ネンキン</t>
    </rPh>
    <rPh sb="32" eb="34">
      <t>シキュウ</t>
    </rPh>
    <rPh sb="35" eb="37">
      <t>テイシ</t>
    </rPh>
    <phoneticPr fontId="3"/>
  </si>
  <si>
    <t>老齢基礎年金額</t>
    <rPh sb="0" eb="2">
      <t>ロウレイ</t>
    </rPh>
    <rPh sb="2" eb="4">
      <t>キソ</t>
    </rPh>
    <rPh sb="4" eb="6">
      <t>ネンキン</t>
    </rPh>
    <rPh sb="6" eb="7">
      <t>ガク</t>
    </rPh>
    <phoneticPr fontId="3"/>
  </si>
  <si>
    <t>加給年金額</t>
    <rPh sb="0" eb="2">
      <t>カキュウ</t>
    </rPh>
    <rPh sb="2" eb="4">
      <t>ネンキン</t>
    </rPh>
    <rPh sb="4" eb="5">
      <t>ガク</t>
    </rPh>
    <phoneticPr fontId="3"/>
  </si>
  <si>
    <t>年額</t>
    <rPh sb="0" eb="2">
      <t>ネンガク</t>
    </rPh>
    <phoneticPr fontId="3"/>
  </si>
  <si>
    <t>月収平均</t>
    <rPh sb="0" eb="2">
      <t>ゲッシュウ</t>
    </rPh>
    <rPh sb="2" eb="4">
      <t>ヘイキン</t>
    </rPh>
    <phoneticPr fontId="3"/>
  </si>
  <si>
    <t>年間賞与</t>
    <rPh sb="0" eb="2">
      <t>ネンカン</t>
    </rPh>
    <rPh sb="2" eb="4">
      <t>ショウヨ</t>
    </rPh>
    <phoneticPr fontId="3"/>
  </si>
  <si>
    <t>※支給停止額が老齢厚生年金額を上回る場合、老齢厚生年金は全額停止となり加給年金の支給も停止します。</t>
    <rPh sb="1" eb="3">
      <t>シキュウ</t>
    </rPh>
    <rPh sb="3" eb="5">
      <t>テイシ</t>
    </rPh>
    <rPh sb="5" eb="6">
      <t>ガク</t>
    </rPh>
    <rPh sb="7" eb="9">
      <t>ロウレイ</t>
    </rPh>
    <rPh sb="9" eb="11">
      <t>コウセイ</t>
    </rPh>
    <rPh sb="11" eb="14">
      <t>ネンキンガク</t>
    </rPh>
    <rPh sb="15" eb="17">
      <t>ウワマワ</t>
    </rPh>
    <rPh sb="18" eb="20">
      <t>バアイ</t>
    </rPh>
    <rPh sb="21" eb="23">
      <t>ロウレイ</t>
    </rPh>
    <rPh sb="23" eb="25">
      <t>コウセイ</t>
    </rPh>
    <rPh sb="25" eb="27">
      <t>ネンキン</t>
    </rPh>
    <rPh sb="28" eb="30">
      <t>ゼンガク</t>
    </rPh>
    <rPh sb="30" eb="32">
      <t>テイシ</t>
    </rPh>
    <rPh sb="35" eb="37">
      <t>カキュウ</t>
    </rPh>
    <rPh sb="37" eb="39">
      <t>ネンキン</t>
    </rPh>
    <rPh sb="40" eb="42">
      <t>シキュウ</t>
    </rPh>
    <rPh sb="43" eb="45">
      <t>テイシ</t>
    </rPh>
    <phoneticPr fontId="3"/>
  </si>
  <si>
    <t>※老齢厚生年金が全額停止されても老齢基礎年金は支給されます。</t>
    <rPh sb="1" eb="3">
      <t>ロウレイ</t>
    </rPh>
    <rPh sb="3" eb="5">
      <t>コウセイ</t>
    </rPh>
    <rPh sb="5" eb="7">
      <t>ネンキン</t>
    </rPh>
    <rPh sb="8" eb="10">
      <t>ゼンガク</t>
    </rPh>
    <rPh sb="10" eb="12">
      <t>テイシ</t>
    </rPh>
    <rPh sb="16" eb="18">
      <t>ロウレイ</t>
    </rPh>
    <rPh sb="18" eb="20">
      <t>キソ</t>
    </rPh>
    <rPh sb="20" eb="22">
      <t>ネンキン</t>
    </rPh>
    <rPh sb="23" eb="25">
      <t>シキュウ</t>
    </rPh>
    <phoneticPr fontId="3"/>
  </si>
  <si>
    <t>　 部分に必要な情報を入力してください。　　部分には計算結果が表示されます。</t>
    <rPh sb="2" eb="4">
      <t>ブブン</t>
    </rPh>
    <rPh sb="5" eb="7">
      <t>ヒツヨウ</t>
    </rPh>
    <rPh sb="8" eb="10">
      <t>ジョウホウ</t>
    </rPh>
    <rPh sb="11" eb="13">
      <t>ニュウリョク</t>
    </rPh>
    <phoneticPr fontId="3"/>
  </si>
  <si>
    <t>注： 試算結果の数値は概算です。実際の金額とは異なる場合がありますので御了承ください。</t>
    <rPh sb="0" eb="1">
      <t>チュウ</t>
    </rPh>
    <rPh sb="3" eb="5">
      <t>シサン</t>
    </rPh>
    <rPh sb="5" eb="7">
      <t>ケッカ</t>
    </rPh>
    <rPh sb="8" eb="10">
      <t>スウチ</t>
    </rPh>
    <rPh sb="11" eb="13">
      <t>ガイサン</t>
    </rPh>
    <rPh sb="16" eb="18">
      <t>ジッサイ</t>
    </rPh>
    <rPh sb="19" eb="21">
      <t>キンガク</t>
    </rPh>
    <rPh sb="23" eb="24">
      <t>コト</t>
    </rPh>
    <rPh sb="26" eb="28">
      <t>バアイ</t>
    </rPh>
    <rPh sb="35" eb="36">
      <t>ゴ</t>
    </rPh>
    <rPh sb="36" eb="38">
      <t>リョウショウ</t>
    </rPh>
    <phoneticPr fontId="3"/>
  </si>
  <si>
    <t>注）　</t>
  </si>
  <si>
    <t>この試算ツールは、一般の皆さまがご自身のライフプランおよびマネー＆キャリアプランを考えるうえで活用していただくために掲載しています。</t>
    <phoneticPr fontId="11"/>
  </si>
  <si>
    <t>雑誌や新聞、HP、セミナー資料などへ無断転載することはお断りいたします。</t>
    <phoneticPr fontId="3"/>
  </si>
  <si>
    <t>万円／月</t>
    <rPh sb="0" eb="2">
      <t>マンエン</t>
    </rPh>
    <rPh sb="3" eb="4">
      <t>ツキ</t>
    </rPh>
    <phoneticPr fontId="3"/>
  </si>
  <si>
    <t>万円／年</t>
    <rPh sb="0" eb="2">
      <t>マンエン</t>
    </rPh>
    <rPh sb="3" eb="4">
      <t>ネン</t>
    </rPh>
    <phoneticPr fontId="3"/>
  </si>
  <si>
    <t>Copyright (c) Platinum Concierge All Rights Reserved.</t>
    <phoneticPr fontId="11"/>
  </si>
  <si>
    <t>‐</t>
    <phoneticPr fontId="3"/>
  </si>
  <si>
    <t>万円　×</t>
    <rPh sb="0" eb="1">
      <t>マンエン</t>
    </rPh>
    <phoneticPr fontId="3"/>
  </si>
  <si>
    <r>
      <t>以前1年間の収入</t>
    </r>
    <r>
      <rPr>
        <sz val="12"/>
        <rFont val="Meiryo UI"/>
        <family val="3"/>
        <charset val="128"/>
      </rPr>
      <t>(税金や社会保険料を含む額面金額)</t>
    </r>
    <rPh sb="0" eb="2">
      <t>イゼン</t>
    </rPh>
    <rPh sb="3" eb="5">
      <t>ネンカン</t>
    </rPh>
    <rPh sb="6" eb="8">
      <t>シュウニュウ</t>
    </rPh>
    <rPh sb="9" eb="11">
      <t>ゼイキン</t>
    </rPh>
    <rPh sb="12" eb="14">
      <t>シャカイ</t>
    </rPh>
    <rPh sb="14" eb="17">
      <t>ホケンリョウ</t>
    </rPh>
    <rPh sb="18" eb="19">
      <t>フク</t>
    </rPh>
    <rPh sb="20" eb="22">
      <t>ガクメン</t>
    </rPh>
    <rPh sb="22" eb="24">
      <t>キンガク</t>
    </rPh>
    <phoneticPr fontId="3"/>
  </si>
  <si>
    <t>在職老齢年金の計算方法｜日本年金機構 (nenkin.go.jp)</t>
  </si>
  <si>
    <t>60歳から64歳の在職老齢年金（令和4年3月以前）</t>
    <rPh sb="2" eb="3">
      <t>サイ</t>
    </rPh>
    <rPh sb="7" eb="8">
      <t>サイ</t>
    </rPh>
    <rPh sb="9" eb="11">
      <t>ザイショク</t>
    </rPh>
    <rPh sb="11" eb="13">
      <t>ロウレイ</t>
    </rPh>
    <rPh sb="13" eb="15">
      <t>ネンキン</t>
    </rPh>
    <rPh sb="22" eb="24">
      <t>イゼン</t>
    </rPh>
    <phoneticPr fontId="3"/>
  </si>
  <si>
    <t>円 (令和4年度額）</t>
    <rPh sb="0" eb="1">
      <t>エン</t>
    </rPh>
    <rPh sb="3" eb="5">
      <t>レイワ</t>
    </rPh>
    <phoneticPr fontId="3"/>
  </si>
  <si>
    <t>※原則64歳までは老齢基礎年金がないため「0」と入力</t>
    <rPh sb="1" eb="3">
      <t>ゲンソク</t>
    </rPh>
    <rPh sb="5" eb="6">
      <t>サイ</t>
    </rPh>
    <rPh sb="9" eb="11">
      <t>ロウレイ</t>
    </rPh>
    <rPh sb="11" eb="15">
      <t>キソネンキン</t>
    </rPh>
    <rPh sb="24" eb="26">
      <t>ニュウリョク</t>
    </rPh>
    <phoneticPr fontId="3"/>
  </si>
  <si>
    <t>※65歳以降の方は、前年9月～当年8月まで収めた保険料が10月から支給される年金額に反映されます（在職定時改定）。</t>
    <rPh sb="3" eb="4">
      <t>サイ</t>
    </rPh>
    <rPh sb="4" eb="6">
      <t>イコウ</t>
    </rPh>
    <rPh sb="7" eb="8">
      <t>カタ</t>
    </rPh>
    <rPh sb="10" eb="12">
      <t>ゼンネン</t>
    </rPh>
    <rPh sb="13" eb="14">
      <t>ガツ</t>
    </rPh>
    <rPh sb="15" eb="17">
      <t>トウネン</t>
    </rPh>
    <rPh sb="18" eb="19">
      <t>ガツ</t>
    </rPh>
    <rPh sb="21" eb="22">
      <t>オサ</t>
    </rPh>
    <rPh sb="24" eb="27">
      <t>ホケンリョウ</t>
    </rPh>
    <rPh sb="30" eb="31">
      <t>ガツ</t>
    </rPh>
    <rPh sb="33" eb="35">
      <t>シキュウ</t>
    </rPh>
    <rPh sb="38" eb="40">
      <t>ネンキン</t>
    </rPh>
    <rPh sb="40" eb="41">
      <t>ガク</t>
    </rPh>
    <rPh sb="42" eb="44">
      <t>ハンエイ</t>
    </rPh>
    <phoneticPr fontId="3"/>
  </si>
  <si>
    <r>
      <t>老齢</t>
    </r>
    <r>
      <rPr>
        <b/>
        <sz val="12"/>
        <color indexed="60"/>
        <rFont val="Meiryo UI"/>
        <family val="3"/>
        <charset val="128"/>
      </rPr>
      <t>厚生</t>
    </r>
    <r>
      <rPr>
        <b/>
        <sz val="12"/>
        <rFont val="Meiryo UI"/>
        <family val="3"/>
        <charset val="128"/>
      </rPr>
      <t>年金見込み額</t>
    </r>
    <rPh sb="0" eb="2">
      <t>ロウレイ</t>
    </rPh>
    <rPh sb="2" eb="4">
      <t>コウセイ</t>
    </rPh>
    <rPh sb="4" eb="6">
      <t>ネンキン</t>
    </rPh>
    <rPh sb="6" eb="8">
      <t>ミコ</t>
    </rPh>
    <rPh sb="9" eb="10">
      <t>ガク</t>
    </rPh>
    <phoneticPr fontId="3"/>
  </si>
  <si>
    <r>
      <t>老齢</t>
    </r>
    <r>
      <rPr>
        <b/>
        <sz val="12"/>
        <color indexed="60"/>
        <rFont val="Meiryo UI"/>
        <family val="3"/>
        <charset val="128"/>
      </rPr>
      <t>基礎</t>
    </r>
    <r>
      <rPr>
        <b/>
        <sz val="12"/>
        <rFont val="Meiryo UI"/>
        <family val="3"/>
        <charset val="128"/>
      </rPr>
      <t>年金見込み額</t>
    </r>
    <rPh sb="0" eb="2">
      <t>ロウレイ</t>
    </rPh>
    <rPh sb="2" eb="4">
      <t>キソ</t>
    </rPh>
    <rPh sb="4" eb="6">
      <t>ネンキン</t>
    </rPh>
    <rPh sb="6" eb="8">
      <t>ミコ</t>
    </rPh>
    <rPh sb="9" eb="10">
      <t>ガク</t>
    </rPh>
    <phoneticPr fontId="3"/>
  </si>
  <si>
    <t>収入+年金額</t>
    <rPh sb="0" eb="2">
      <t>シュウニュウ</t>
    </rPh>
    <rPh sb="3" eb="5">
      <t>ネンキン</t>
    </rPh>
    <rPh sb="5" eb="6">
      <t>ガク</t>
    </rPh>
    <phoneticPr fontId="3"/>
  </si>
  <si>
    <t>万円</t>
    <rPh sb="0" eb="1">
      <t>マン</t>
    </rPh>
    <rPh sb="1" eb="2">
      <t>エン</t>
    </rPh>
    <phoneticPr fontId="3"/>
  </si>
  <si>
    <t>万円/月（賞与含まず）</t>
    <rPh sb="0" eb="1">
      <t>マン</t>
    </rPh>
    <rPh sb="1" eb="2">
      <t>エン</t>
    </rPh>
    <rPh sb="3" eb="4">
      <t>ツキ</t>
    </rPh>
    <rPh sb="5" eb="7">
      <t>ショウヨ</t>
    </rPh>
    <rPh sb="7" eb="8">
      <t>フク</t>
    </rPh>
    <phoneticPr fontId="3"/>
  </si>
  <si>
    <t>万円/年（賞与含む）</t>
    <rPh sb="0" eb="1">
      <t>マン</t>
    </rPh>
    <rPh sb="1" eb="2">
      <t>エン</t>
    </rPh>
    <rPh sb="3" eb="4">
      <t>ネン</t>
    </rPh>
    <rPh sb="5" eb="7">
      <t>ショウヨ</t>
    </rPh>
    <rPh sb="7" eb="8">
      <t>フク</t>
    </rPh>
    <phoneticPr fontId="3"/>
  </si>
  <si>
    <r>
      <t>老齢</t>
    </r>
    <r>
      <rPr>
        <sz val="10.5"/>
        <color indexed="10"/>
        <rFont val="Meiryo UI"/>
        <family val="3"/>
        <charset val="128"/>
      </rPr>
      <t>厚生</t>
    </r>
    <r>
      <rPr>
        <sz val="10.5"/>
        <rFont val="Meiryo UI"/>
        <family val="3"/>
        <charset val="128"/>
      </rPr>
      <t>年金額(加給年金を除く)</t>
    </r>
    <rPh sb="0" eb="2">
      <t>ロウレイ</t>
    </rPh>
    <rPh sb="2" eb="4">
      <t>コウセイ</t>
    </rPh>
    <rPh sb="4" eb="7">
      <t>ネンキンガク</t>
    </rPh>
    <rPh sb="8" eb="10">
      <t>カキュウ</t>
    </rPh>
    <rPh sb="10" eb="12">
      <t>ネンキン</t>
    </rPh>
    <rPh sb="13" eb="14">
      <t>ノゾ</t>
    </rPh>
    <phoneticPr fontId="3"/>
  </si>
  <si>
    <t>「在職定時改定」</t>
  </si>
  <si>
    <t>※70歳未満は厚生年金保険料を負担。</t>
    <rPh sb="3" eb="4">
      <t>サイ</t>
    </rPh>
    <rPh sb="4" eb="6">
      <t>ミマン</t>
    </rPh>
    <rPh sb="7" eb="9">
      <t>コウセイ</t>
    </rPh>
    <rPh sb="9" eb="11">
      <t>ネンキン</t>
    </rPh>
    <rPh sb="11" eb="14">
      <t>ホケンリョウ</t>
    </rPh>
    <rPh sb="15" eb="17">
      <t>フタン</t>
    </rPh>
    <phoneticPr fontId="3"/>
  </si>
  <si>
    <t>※平成19年4月以降に70歳に達した方が厚生年金適用事業所で働く場合、保険料の負担はありませんが、在職による支給停止が行われます。</t>
    <rPh sb="30" eb="31">
      <t>ハタラ</t>
    </rPh>
    <rPh sb="32" eb="34">
      <t>バアイ</t>
    </rPh>
    <rPh sb="35" eb="37">
      <t>ホケン</t>
    </rPh>
    <rPh sb="37" eb="38">
      <t>リョウ</t>
    </rPh>
    <rPh sb="39" eb="41">
      <t>フタン</t>
    </rPh>
    <phoneticPr fontId="3"/>
  </si>
  <si>
    <t>60歳以上の厚生年金受給者が厚生年金に加入して働く場合、厚生年金が支給停止になることがあります。</t>
    <rPh sb="2" eb="3">
      <t>サイ</t>
    </rPh>
    <rPh sb="3" eb="5">
      <t>イジョウ</t>
    </rPh>
    <rPh sb="6" eb="8">
      <t>コウセイ</t>
    </rPh>
    <rPh sb="8" eb="10">
      <t>ネンキン</t>
    </rPh>
    <rPh sb="10" eb="13">
      <t>ジュキュウシャ</t>
    </rPh>
    <rPh sb="14" eb="16">
      <t>コウセイ</t>
    </rPh>
    <rPh sb="16" eb="18">
      <t>ネンキン</t>
    </rPh>
    <rPh sb="19" eb="21">
      <t>カニュウ</t>
    </rPh>
    <rPh sb="23" eb="24">
      <t>ハタラ</t>
    </rPh>
    <rPh sb="25" eb="27">
      <t>バアイ</t>
    </rPh>
    <rPh sb="28" eb="30">
      <t>コウセイ</t>
    </rPh>
    <rPh sb="30" eb="32">
      <t>ネンキン</t>
    </rPh>
    <rPh sb="33" eb="35">
      <t>シキュウ</t>
    </rPh>
    <rPh sb="35" eb="37">
      <t>テイシ</t>
    </rPh>
    <phoneticPr fontId="3"/>
  </si>
  <si>
    <t>在職老齢年金の計算 (令和8年度基準）</t>
    <rPh sb="0" eb="2">
      <t>ザイショク</t>
    </rPh>
    <rPh sb="2" eb="4">
      <t>ロウレイ</t>
    </rPh>
    <rPh sb="4" eb="6">
      <t>ネンキン</t>
    </rPh>
    <rPh sb="7" eb="9">
      <t>ケイサン</t>
    </rPh>
    <rPh sb="11" eb="13">
      <t>レイワ</t>
    </rPh>
    <rPh sb="14" eb="15">
      <t>ネン</t>
    </rPh>
    <rPh sb="16" eb="18">
      <t>キジュン</t>
    </rPh>
    <phoneticPr fontId="3"/>
  </si>
  <si>
    <t>円 (令和8年度の支給停止調整額）</t>
    <rPh sb="0" eb="1">
      <t>エン</t>
    </rPh>
    <rPh sb="3" eb="5">
      <t>レイワ</t>
    </rPh>
    <rPh sb="6" eb="8">
      <t>ネンド</t>
    </rPh>
    <rPh sb="9" eb="11">
      <t>シキュウ</t>
    </rPh>
    <rPh sb="11" eb="13">
      <t>テイシ</t>
    </rPh>
    <rPh sb="13" eb="15">
      <t>チョウセイ</t>
    </rPh>
    <rPh sb="15" eb="16">
      <t>ガク</t>
    </rPh>
    <phoneticPr fontId="3"/>
  </si>
  <si>
    <t>60歳以上の在職老齢年金（令和8年4月以降）</t>
    <rPh sb="2" eb="5">
      <t>サイイジョウ</t>
    </rPh>
    <rPh sb="6" eb="8">
      <t>ザイショク</t>
    </rPh>
    <rPh sb="8" eb="10">
      <t>ロウレイ</t>
    </rPh>
    <rPh sb="10" eb="12">
      <t>ネンキン</t>
    </rPh>
    <phoneticPr fontId="3"/>
  </si>
  <si>
    <t>https://www.nenkin.go.jp/service/jukyu/seido/roureinenkin/zaishoku/20150401-01.html#cms02</t>
  </si>
  <si>
    <t>https://www.nenkin.go.jp/service/jukyu/seido/roureinenkin/zaishoku/20150401-01.files/05_0401teijikaitei.pdf</t>
    <phoneticPr fontId="3"/>
  </si>
  <si>
    <t>令和8年4月分（6月15日（月曜）支払分）からの年金額</t>
  </si>
  <si>
    <t>https://www.mhlw.go.jp/content/12500000/001496971.pdf</t>
  </si>
  <si>
    <t>https://www.mhlw.go.jp/stf/seisakunitsuite/bunya/0000147284_00017.html</t>
  </si>
  <si>
    <t>在職老齢年金制度</t>
    <phoneticPr fontId="3"/>
  </si>
  <si>
    <t>https://www.nenkin.go.jp/oshirase/taisetu/kojin/2026/202604/0401.html</t>
    <phoneticPr fontId="3"/>
  </si>
  <si>
    <t>年金支給額（老齢基礎年金含む）</t>
    <rPh sb="0" eb="2">
      <t>ネンキン</t>
    </rPh>
    <rPh sb="2" eb="5">
      <t>シキュウガク</t>
    </rPh>
    <rPh sb="6" eb="8">
      <t>ロウレイ</t>
    </rPh>
    <rPh sb="8" eb="12">
      <t>キソネンキン</t>
    </rPh>
    <rPh sb="12" eb="13">
      <t>フク</t>
    </rPh>
    <phoneticPr fontId="3"/>
  </si>
  <si>
    <t>支給停止を考慮した</t>
    <rPh sb="0" eb="2">
      <t>シキュウ</t>
    </rPh>
    <rPh sb="2" eb="4">
      <t>テイシ</t>
    </rPh>
    <rPh sb="5" eb="7">
      <t>コウリョ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</si>
</sst>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_ ;[Red]\-#,##0.0\ "/>
  </numFmts>
  <fonts count="40" x14ac:knownFonts="1">
    <font>
      <sz val="10.5"/>
      <name val="ＭＳ 明朝"/>
      <family val="1"/>
      <charset val="128"/>
    </font>
    <font>
      <sz val="10.5"/>
      <name val="ＭＳ 明朝"/>
      <family val="1"/>
      <charset val="128"/>
    </font>
    <font>
      <sz val="10.5"/>
      <name val="ＭＳ 明朝"/>
      <family val="1"/>
      <charset val="128"/>
    </font>
    <font>
      <sz val="6"/>
      <name val="ＭＳ 明朝"/>
      <family val="1"/>
      <charset val="128"/>
    </font>
    <font>
      <sz val="10.5"/>
      <color indexed="12"/>
      <name val="ＭＳ 明朝"/>
      <family val="1"/>
      <charset val="128"/>
    </font>
    <font>
      <sz val="10.5"/>
      <color indexed="17"/>
      <name val="ＭＳ 明朝"/>
      <family val="1"/>
      <charset val="128"/>
    </font>
    <font>
      <sz val="10.5"/>
      <color indexed="14"/>
      <name val="ＭＳ 明朝"/>
      <family val="1"/>
      <charset val="128"/>
    </font>
    <font>
      <b/>
      <sz val="14"/>
      <color indexed="17"/>
      <name val="ＭＳ 明朝"/>
      <family val="1"/>
      <charset val="128"/>
    </font>
    <font>
      <b/>
      <sz val="14"/>
      <color indexed="10"/>
      <name val="ＭＳ 明朝"/>
      <family val="1"/>
      <charset val="128"/>
    </font>
    <font>
      <b/>
      <sz val="12"/>
      <color indexed="14"/>
      <name val="ＭＳ 明朝"/>
      <family val="1"/>
      <charset val="128"/>
    </font>
    <font>
      <sz val="8"/>
      <name val="ＭＳ 明朝"/>
      <family val="1"/>
      <charset val="128"/>
    </font>
    <font>
      <sz val="6"/>
      <name val="ＭＳ Ｐゴシック"/>
      <family val="3"/>
      <charset val="128"/>
    </font>
    <font>
      <sz val="10.5"/>
      <name val="Meiryo UI"/>
      <family val="3"/>
      <charset val="128"/>
    </font>
    <font>
      <b/>
      <sz val="14"/>
      <color indexed="17"/>
      <name val="Meiryo UI"/>
      <family val="3"/>
      <charset val="128"/>
    </font>
    <font>
      <sz val="12"/>
      <name val="Meiryo UI"/>
      <family val="3"/>
      <charset val="128"/>
    </font>
    <font>
      <b/>
      <sz val="12"/>
      <color indexed="17"/>
      <name val="Meiryo UI"/>
      <family val="3"/>
      <charset val="128"/>
    </font>
    <font>
      <b/>
      <sz val="12"/>
      <name val="Meiryo UI"/>
      <family val="3"/>
      <charset val="128"/>
    </font>
    <font>
      <sz val="9"/>
      <color indexed="18"/>
      <name val="Meiryo UI"/>
      <family val="3"/>
      <charset val="128"/>
    </font>
    <font>
      <sz val="10"/>
      <name val="Meiryo UI"/>
      <family val="3"/>
      <charset val="128"/>
    </font>
    <font>
      <sz val="9"/>
      <name val="Meiryo UI"/>
      <family val="3"/>
      <charset val="128"/>
    </font>
    <font>
      <b/>
      <sz val="12"/>
      <color indexed="60"/>
      <name val="Meiryo UI"/>
      <family val="3"/>
      <charset val="128"/>
    </font>
    <font>
      <sz val="8"/>
      <name val="Meiryo UI"/>
      <family val="3"/>
      <charset val="128"/>
    </font>
    <font>
      <sz val="10.5"/>
      <color indexed="10"/>
      <name val="Meiryo UI"/>
      <family val="3"/>
      <charset val="128"/>
    </font>
    <font>
      <sz val="10.5"/>
      <color indexed="12"/>
      <name val="Meiryo UI"/>
      <family val="3"/>
      <charset val="128"/>
    </font>
    <font>
      <sz val="10.5"/>
      <color indexed="17"/>
      <name val="Meiryo UI"/>
      <family val="3"/>
      <charset val="128"/>
    </font>
    <font>
      <sz val="10.5"/>
      <color indexed="14"/>
      <name val="Meiryo UI"/>
      <family val="3"/>
      <charset val="128"/>
    </font>
    <font>
      <sz val="10.5"/>
      <color indexed="57"/>
      <name val="Meiryo UI"/>
      <family val="3"/>
      <charset val="128"/>
    </font>
    <font>
      <b/>
      <sz val="12"/>
      <color indexed="14"/>
      <name val="Meiryo UI"/>
      <family val="3"/>
      <charset val="128"/>
    </font>
    <font>
      <b/>
      <sz val="10.5"/>
      <color indexed="17"/>
      <name val="Meiryo UI"/>
      <family val="3"/>
      <charset val="128"/>
    </font>
    <font>
      <u/>
      <sz val="10.5"/>
      <color theme="10"/>
      <name val="ＭＳ 明朝"/>
      <family val="1"/>
      <charset val="128"/>
    </font>
    <font>
      <b/>
      <sz val="14"/>
      <color theme="4" tint="-0.249977111117893"/>
      <name val="Meiryo UI"/>
      <family val="3"/>
      <charset val="128"/>
    </font>
    <font>
      <sz val="10.5"/>
      <color rgb="FFC00000"/>
      <name val="Meiryo UI"/>
      <family val="3"/>
      <charset val="128"/>
    </font>
    <font>
      <b/>
      <sz val="12"/>
      <color theme="7"/>
      <name val="Meiryo UI"/>
      <family val="3"/>
      <charset val="128"/>
    </font>
    <font>
      <u/>
      <sz val="10.5"/>
      <color theme="10"/>
      <name val="Meiryo UI"/>
      <family val="3"/>
      <charset val="128"/>
    </font>
    <font>
      <sz val="11"/>
      <color rgb="FF000000"/>
      <name val="メイリオ"/>
      <family val="3"/>
      <charset val="128"/>
    </font>
    <font>
      <b/>
      <sz val="12"/>
      <color rgb="FF000000"/>
      <name val="メイリオ"/>
      <family val="3"/>
      <charset val="128"/>
    </font>
    <font>
      <sz val="12"/>
      <color indexed="17"/>
      <name val="Meiryo UI"/>
      <family val="3"/>
      <charset val="128"/>
    </font>
    <font>
      <sz val="11"/>
      <color rgb="FFC00000"/>
      <name val="Meiryo UI"/>
      <family val="3"/>
      <charset val="128"/>
    </font>
    <font>
      <sz val="12"/>
      <color rgb="FFC00000"/>
      <name val="Meiryo UI"/>
      <family val="3"/>
      <charset val="128"/>
    </font>
    <font>
      <b/>
      <sz val="12"/>
      <color rgb="FF008000"/>
      <name val="Meiryo UI"/>
      <family val="3"/>
      <charset val="128"/>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6" tint="0.79998168889431442"/>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s>
  <cellStyleXfs count="4">
    <xf numFmtId="0" fontId="0" fillId="0" borderId="0">
      <alignment vertical="center"/>
    </xf>
    <xf numFmtId="0" fontId="29" fillId="0" borderId="0" applyNumberForma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cellStyleXfs>
  <cellXfs count="255">
    <xf numFmtId="0" fontId="0" fillId="0" borderId="0" xfId="0">
      <alignment vertical="center"/>
    </xf>
    <xf numFmtId="0" fontId="7" fillId="0" borderId="0" xfId="0" applyFont="1" applyProtection="1">
      <alignment vertical="center"/>
      <protection hidden="1"/>
    </xf>
    <xf numFmtId="0" fontId="0" fillId="0" borderId="0" xfId="0" applyProtection="1">
      <alignment vertical="center"/>
      <protection hidden="1"/>
    </xf>
    <xf numFmtId="0" fontId="0" fillId="2" borderId="1" xfId="0" applyFill="1" applyBorder="1" applyProtection="1">
      <alignment vertical="center"/>
      <protection hidden="1"/>
    </xf>
    <xf numFmtId="0" fontId="10" fillId="0" borderId="0" xfId="0" applyFont="1" applyAlignment="1" applyProtection="1">
      <alignment horizontal="left"/>
      <protection hidden="1"/>
    </xf>
    <xf numFmtId="0" fontId="0" fillId="0" borderId="0" xfId="0" applyAlignment="1" applyProtection="1">
      <alignment horizontal="center" vertical="center"/>
      <protection hidden="1"/>
    </xf>
    <xf numFmtId="0" fontId="4" fillId="0" borderId="0" xfId="0" applyFont="1" applyProtection="1">
      <alignment vertical="center"/>
      <protection hidden="1"/>
    </xf>
    <xf numFmtId="38" fontId="0" fillId="2" borderId="1" xfId="0" applyNumberFormat="1" applyFill="1" applyBorder="1" applyProtection="1">
      <alignment vertical="center"/>
      <protection hidden="1"/>
    </xf>
    <xf numFmtId="0" fontId="0" fillId="0" borderId="2" xfId="0" applyBorder="1" applyProtection="1">
      <alignment vertical="center"/>
      <protection hidden="1"/>
    </xf>
    <xf numFmtId="0" fontId="0" fillId="0" borderId="0" xfId="0" quotePrefix="1" applyProtection="1">
      <alignment vertical="center"/>
      <protection hidden="1"/>
    </xf>
    <xf numFmtId="0" fontId="4" fillId="3" borderId="3" xfId="0" applyFont="1" applyFill="1" applyBorder="1" applyAlignment="1" applyProtection="1">
      <alignment horizontal="left" vertical="center"/>
      <protection hidden="1"/>
    </xf>
    <xf numFmtId="38" fontId="5" fillId="0" borderId="0" xfId="2" applyFont="1" applyAlignment="1" applyProtection="1">
      <alignment vertical="center"/>
      <protection hidden="1"/>
    </xf>
    <xf numFmtId="0" fontId="6" fillId="0" borderId="0" xfId="0" applyFont="1" applyProtection="1">
      <alignment vertical="center"/>
      <protection hidden="1"/>
    </xf>
    <xf numFmtId="0" fontId="5"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38" fontId="4" fillId="0" borderId="0" xfId="2" applyFont="1" applyFill="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9" fillId="0" borderId="0" xfId="0" applyFont="1" applyAlignment="1" applyProtection="1">
      <alignment horizontal="left" vertical="center"/>
      <protection hidden="1"/>
    </xf>
    <xf numFmtId="0" fontId="1" fillId="0" borderId="3" xfId="0" applyFont="1" applyBorder="1" applyAlignment="1" applyProtection="1">
      <alignment horizontal="left" vertical="center"/>
      <protection hidden="1"/>
    </xf>
    <xf numFmtId="0" fontId="0" fillId="0" borderId="3" xfId="0" applyBorder="1" applyProtection="1">
      <alignment vertical="center"/>
      <protection hidden="1"/>
    </xf>
    <xf numFmtId="0" fontId="0" fillId="0" borderId="4" xfId="0" applyBorder="1" applyAlignment="1" applyProtection="1">
      <alignment horizontal="center" vertical="center"/>
      <protection hidden="1"/>
    </xf>
    <xf numFmtId="0" fontId="6" fillId="0" borderId="3" xfId="0" applyFont="1" applyBorder="1" applyProtection="1">
      <alignment vertical="center"/>
      <protection hidden="1"/>
    </xf>
    <xf numFmtId="0" fontId="0" fillId="0" borderId="0" xfId="0" applyAlignment="1" applyProtection="1">
      <protection hidden="1"/>
    </xf>
    <xf numFmtId="0" fontId="0" fillId="0" borderId="0" xfId="0" applyAlignment="1" applyProtection="1">
      <alignment horizontal="right" vertical="center"/>
      <protection hidden="1"/>
    </xf>
    <xf numFmtId="0" fontId="0" fillId="0" borderId="5" xfId="0" applyBorder="1" applyAlignment="1" applyProtection="1">
      <protection hidden="1"/>
    </xf>
    <xf numFmtId="0" fontId="0" fillId="0" borderId="6" xfId="0" applyBorder="1" applyAlignment="1" applyProtection="1">
      <protection hidden="1"/>
    </xf>
    <xf numFmtId="0" fontId="0" fillId="0" borderId="7" xfId="0" applyBorder="1" applyAlignment="1" applyProtection="1">
      <protection hidden="1"/>
    </xf>
    <xf numFmtId="0" fontId="0" fillId="0" borderId="0" xfId="0" applyAlignment="1" applyProtection="1">
      <alignment horizontal="right" vertical="top"/>
      <protection hidden="1"/>
    </xf>
    <xf numFmtId="0" fontId="0" fillId="0" borderId="0" xfId="0" applyAlignment="1" applyProtection="1">
      <alignment vertical="top"/>
      <protection hidden="1"/>
    </xf>
    <xf numFmtId="0" fontId="0" fillId="0" borderId="0" xfId="0" applyAlignment="1" applyProtection="1">
      <alignment horizontal="left"/>
      <protection hidden="1"/>
    </xf>
    <xf numFmtId="0" fontId="0" fillId="0" borderId="8" xfId="0" applyBorder="1" applyAlignment="1" applyProtection="1">
      <alignment vertical="top"/>
      <protection hidden="1"/>
    </xf>
    <xf numFmtId="0" fontId="0" fillId="0" borderId="9" xfId="0" applyBorder="1" applyProtection="1">
      <alignment vertical="center"/>
      <protection hidden="1"/>
    </xf>
    <xf numFmtId="0" fontId="0" fillId="0" borderId="8"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0" xfId="0" applyAlignment="1" applyProtection="1">
      <alignment horizontal="center" vertical="top"/>
      <protection hidden="1"/>
    </xf>
    <xf numFmtId="0" fontId="0" fillId="0" borderId="0" xfId="0" applyAlignment="1" applyProtection="1">
      <alignment horizontal="left" vertical="top"/>
      <protection hidden="1"/>
    </xf>
    <xf numFmtId="0" fontId="0" fillId="0" borderId="8" xfId="0" applyBorder="1" applyProtection="1">
      <alignment vertical="center"/>
      <protection hidden="1"/>
    </xf>
    <xf numFmtId="0" fontId="5" fillId="0" borderId="0" xfId="0" applyFont="1" applyProtection="1">
      <alignment vertical="center"/>
      <protection hidden="1"/>
    </xf>
    <xf numFmtId="0" fontId="5" fillId="0" borderId="0" xfId="0" applyFont="1" applyAlignment="1" applyProtection="1">
      <alignment horizontal="center" vertical="center"/>
      <protection hidden="1"/>
    </xf>
    <xf numFmtId="38" fontId="5" fillId="0" borderId="0" xfId="2" applyFont="1" applyBorder="1" applyAlignment="1" applyProtection="1">
      <alignment horizontal="right" vertical="center"/>
      <protection hidden="1"/>
    </xf>
    <xf numFmtId="38" fontId="4" fillId="0" borderId="0" xfId="2" applyFont="1" applyAlignment="1" applyProtection="1">
      <alignment horizontal="right" vertical="center"/>
      <protection hidden="1"/>
    </xf>
    <xf numFmtId="0" fontId="1" fillId="0" borderId="0" xfId="0" applyFont="1" applyProtection="1">
      <alignment vertical="center"/>
      <protection hidden="1"/>
    </xf>
    <xf numFmtId="0" fontId="1" fillId="0" borderId="0" xfId="0" applyFont="1" applyAlignment="1" applyProtection="1">
      <protection hidden="1"/>
    </xf>
    <xf numFmtId="0" fontId="1" fillId="0" borderId="0" xfId="0" applyFont="1" applyAlignment="1" applyProtection="1">
      <alignment horizontal="center"/>
      <protection hidden="1"/>
    </xf>
    <xf numFmtId="0" fontId="2" fillId="0" borderId="0" xfId="0" applyFont="1" applyAlignment="1" applyProtection="1">
      <protection hidden="1"/>
    </xf>
    <xf numFmtId="0" fontId="0" fillId="0" borderId="0" xfId="0" applyAlignment="1" applyProtection="1">
      <alignment horizontal="center"/>
      <protection hidden="1"/>
    </xf>
    <xf numFmtId="38" fontId="4" fillId="0" borderId="0" xfId="2" applyFont="1" applyFill="1" applyAlignment="1" applyProtection="1">
      <alignment horizontal="right"/>
      <protection hidden="1"/>
    </xf>
    <xf numFmtId="38" fontId="4" fillId="0" borderId="0" xfId="2" applyFont="1" applyAlignment="1" applyProtection="1">
      <alignment horizontal="right"/>
      <protection hidden="1"/>
    </xf>
    <xf numFmtId="0" fontId="6" fillId="0" borderId="0" xfId="0" applyFont="1" applyAlignment="1" applyProtection="1">
      <protection hidden="1"/>
    </xf>
    <xf numFmtId="0" fontId="4" fillId="0" borderId="0" xfId="0" applyFont="1" applyAlignment="1" applyProtection="1">
      <protection hidden="1"/>
    </xf>
    <xf numFmtId="0" fontId="1" fillId="0" borderId="0" xfId="0" applyFont="1" applyAlignment="1" applyProtection="1">
      <alignment horizontal="center" vertical="center"/>
      <protection hidden="1"/>
    </xf>
    <xf numFmtId="38" fontId="2" fillId="2" borderId="3" xfId="2" applyFont="1" applyFill="1" applyBorder="1" applyAlignment="1" applyProtection="1">
      <alignment horizontal="right" vertical="center"/>
      <protection hidden="1"/>
    </xf>
    <xf numFmtId="38" fontId="2" fillId="0" borderId="2" xfId="2" applyFont="1" applyBorder="1" applyAlignment="1" applyProtection="1">
      <alignment horizontal="center" vertical="center"/>
      <protection hidden="1"/>
    </xf>
    <xf numFmtId="38" fontId="6" fillId="0" borderId="0" xfId="2" applyFont="1" applyFill="1" applyBorder="1" applyAlignment="1" applyProtection="1">
      <alignment horizontal="right" vertical="center"/>
      <protection hidden="1"/>
    </xf>
    <xf numFmtId="0" fontId="1" fillId="0" borderId="0" xfId="0" applyFont="1" applyAlignment="1" applyProtection="1">
      <alignment horizontal="right" vertical="center"/>
      <protection hidden="1"/>
    </xf>
    <xf numFmtId="0" fontId="1" fillId="0" borderId="0" xfId="0" applyFont="1" applyAlignment="1" applyProtection="1">
      <alignment horizontal="left" vertical="center"/>
      <protection hidden="1"/>
    </xf>
    <xf numFmtId="38" fontId="0" fillId="0" borderId="0" xfId="0" applyNumberFormat="1" applyProtection="1">
      <alignment vertical="center"/>
      <protection hidden="1"/>
    </xf>
    <xf numFmtId="38" fontId="2" fillId="0" borderId="0" xfId="0" applyNumberFormat="1" applyFont="1" applyAlignment="1" applyProtection="1">
      <alignment horizontal="right" vertical="center"/>
      <protection hidden="1"/>
    </xf>
    <xf numFmtId="38" fontId="2" fillId="0" borderId="0" xfId="2" applyFont="1" applyFill="1" applyBorder="1" applyAlignment="1" applyProtection="1">
      <alignment horizontal="right" vertical="center"/>
      <protection hidden="1"/>
    </xf>
    <xf numFmtId="38" fontId="2" fillId="0" borderId="0" xfId="2" applyFont="1" applyBorder="1" applyAlignment="1" applyProtection="1">
      <alignment horizontal="center" vertical="center"/>
      <protection hidden="1"/>
    </xf>
    <xf numFmtId="0" fontId="0" fillId="0" borderId="0" xfId="0" applyAlignment="1" applyProtection="1">
      <alignment horizontal="right"/>
      <protection hidden="1"/>
    </xf>
    <xf numFmtId="0" fontId="6" fillId="0" borderId="0" xfId="0" applyFont="1" applyAlignment="1" applyProtection="1">
      <alignment horizontal="left" vertical="center"/>
      <protection hidden="1"/>
    </xf>
    <xf numFmtId="38" fontId="0" fillId="0" borderId="10" xfId="2" applyFont="1" applyBorder="1" applyAlignment="1" applyProtection="1">
      <alignment horizontal="center" vertical="top"/>
      <protection hidden="1"/>
    </xf>
    <xf numFmtId="0" fontId="0" fillId="0" borderId="9" xfId="0" applyBorder="1" applyAlignment="1" applyProtection="1">
      <alignment vertical="top"/>
      <protection hidden="1"/>
    </xf>
    <xf numFmtId="0" fontId="0" fillId="0" borderId="10" xfId="0" applyBorder="1" applyAlignment="1" applyProtection="1">
      <alignment vertical="top"/>
      <protection hidden="1"/>
    </xf>
    <xf numFmtId="0" fontId="6" fillId="0" borderId="0" xfId="0" applyFont="1" applyAlignment="1" applyProtection="1">
      <alignment horizontal="left" vertical="top"/>
      <protection hidden="1"/>
    </xf>
    <xf numFmtId="38" fontId="0" fillId="0" borderId="0" xfId="2" applyFont="1" applyBorder="1" applyAlignment="1" applyProtection="1">
      <alignment horizontal="left" vertical="center"/>
      <protection hidden="1"/>
    </xf>
    <xf numFmtId="38" fontId="0" fillId="0" borderId="0" xfId="2" applyFont="1" applyBorder="1" applyAlignment="1" applyProtection="1">
      <alignment horizontal="left"/>
      <protection hidden="1"/>
    </xf>
    <xf numFmtId="0" fontId="0" fillId="0" borderId="8" xfId="0" applyBorder="1" applyAlignment="1" applyProtection="1">
      <alignment horizontal="center"/>
      <protection hidden="1"/>
    </xf>
    <xf numFmtId="0" fontId="0" fillId="0" borderId="7" xfId="0" applyBorder="1" applyAlignment="1" applyProtection="1">
      <alignment vertical="top"/>
      <protection hidden="1"/>
    </xf>
    <xf numFmtId="0" fontId="0" fillId="0" borderId="5" xfId="0" applyBorder="1" applyProtection="1">
      <alignment vertical="center"/>
      <protection hidden="1"/>
    </xf>
    <xf numFmtId="0" fontId="0" fillId="0" borderId="7" xfId="0" applyBorder="1" applyProtection="1">
      <alignment vertical="center"/>
      <protection hidden="1"/>
    </xf>
    <xf numFmtId="0" fontId="8" fillId="0" borderId="0" xfId="0" applyFont="1" applyProtection="1">
      <alignment vertical="center"/>
      <protection hidden="1"/>
    </xf>
    <xf numFmtId="38" fontId="0" fillId="0" borderId="0" xfId="2" applyFont="1" applyBorder="1" applyProtection="1">
      <alignment vertical="center"/>
      <protection hidden="1"/>
    </xf>
    <xf numFmtId="0" fontId="12" fillId="0" borderId="0" xfId="0" applyFont="1">
      <alignment vertical="center"/>
    </xf>
    <xf numFmtId="0" fontId="13" fillId="0" borderId="0" xfId="0" applyFont="1">
      <alignment vertical="center"/>
    </xf>
    <xf numFmtId="0" fontId="14" fillId="0" borderId="0" xfId="3" applyFont="1">
      <alignment vertical="center"/>
    </xf>
    <xf numFmtId="0" fontId="15" fillId="0" borderId="0" xfId="3" applyFont="1">
      <alignment vertical="center"/>
    </xf>
    <xf numFmtId="0" fontId="15" fillId="0" borderId="0" xfId="3" applyFont="1" applyAlignment="1">
      <alignment horizontal="left" vertical="center"/>
    </xf>
    <xf numFmtId="0" fontId="15" fillId="0" borderId="0" xfId="0" applyFont="1">
      <alignment vertical="center"/>
    </xf>
    <xf numFmtId="0" fontId="14" fillId="0" borderId="0" xfId="0" applyFont="1">
      <alignment vertical="center"/>
    </xf>
    <xf numFmtId="0" fontId="16" fillId="0" borderId="0" xfId="0" applyFont="1" applyAlignment="1">
      <alignment horizontal="left" vertical="center"/>
    </xf>
    <xf numFmtId="0" fontId="16" fillId="0" borderId="0" xfId="0" applyFont="1">
      <alignment vertical="center"/>
    </xf>
    <xf numFmtId="38" fontId="14" fillId="2" borderId="1" xfId="2" applyFont="1" applyFill="1" applyBorder="1" applyProtection="1">
      <alignment vertical="center"/>
      <protection locked="0"/>
    </xf>
    <xf numFmtId="38" fontId="14" fillId="0" borderId="0" xfId="2" applyFont="1" applyFill="1" applyBorder="1" applyProtection="1">
      <alignment vertical="center"/>
    </xf>
    <xf numFmtId="0" fontId="14" fillId="0" borderId="0" xfId="0" applyFont="1" applyProtection="1">
      <alignment vertical="center"/>
      <protection locked="0"/>
    </xf>
    <xf numFmtId="38" fontId="14" fillId="0" borderId="0" xfId="2" applyFont="1" applyFill="1" applyBorder="1" applyProtection="1">
      <alignment vertical="center"/>
      <protection locked="0"/>
    </xf>
    <xf numFmtId="0" fontId="12" fillId="0" borderId="0" xfId="0" applyFont="1" applyAlignment="1"/>
    <xf numFmtId="0" fontId="17" fillId="0" borderId="0" xfId="0" applyFont="1">
      <alignment vertical="center"/>
    </xf>
    <xf numFmtId="0" fontId="18" fillId="0" borderId="0" xfId="0" applyFont="1">
      <alignment vertical="center"/>
    </xf>
    <xf numFmtId="0" fontId="19" fillId="0" borderId="0" xfId="0" applyFont="1">
      <alignment vertical="center"/>
    </xf>
    <xf numFmtId="0" fontId="29" fillId="0" borderId="0" xfId="1">
      <alignment vertical="center"/>
    </xf>
    <xf numFmtId="0" fontId="0" fillId="0" borderId="11" xfId="0" applyBorder="1" applyProtection="1">
      <alignment vertical="center"/>
      <protection hidden="1"/>
    </xf>
    <xf numFmtId="38" fontId="0" fillId="0" borderId="12" xfId="0" applyNumberFormat="1" applyBorder="1" applyProtection="1">
      <alignment vertical="center"/>
      <protection hidden="1"/>
    </xf>
    <xf numFmtId="0" fontId="30" fillId="0" borderId="0" xfId="0" applyFont="1">
      <alignment vertical="center"/>
    </xf>
    <xf numFmtId="0" fontId="31" fillId="0" borderId="0" xfId="0" applyFont="1">
      <alignment vertical="center"/>
    </xf>
    <xf numFmtId="176" fontId="14" fillId="0" borderId="0" xfId="0" applyNumberFormat="1" applyFont="1">
      <alignment vertical="center"/>
    </xf>
    <xf numFmtId="176" fontId="14" fillId="0" borderId="0" xfId="2" applyNumberFormat="1" applyFont="1">
      <alignment vertical="center"/>
    </xf>
    <xf numFmtId="176" fontId="14" fillId="0" borderId="0" xfId="0" applyNumberFormat="1" applyFont="1" applyAlignment="1">
      <alignment horizontal="right" vertical="center"/>
    </xf>
    <xf numFmtId="40" fontId="14" fillId="0" borderId="0" xfId="0" applyNumberFormat="1" applyFont="1">
      <alignment vertical="center"/>
    </xf>
    <xf numFmtId="0" fontId="32" fillId="0" borderId="0" xfId="0" applyFont="1">
      <alignment vertical="center"/>
    </xf>
    <xf numFmtId="177" fontId="14" fillId="0" borderId="0" xfId="0" applyNumberFormat="1" applyFont="1">
      <alignment vertical="center"/>
    </xf>
    <xf numFmtId="0" fontId="15" fillId="4" borderId="0" xfId="0" applyFont="1" applyFill="1">
      <alignment vertical="center"/>
    </xf>
    <xf numFmtId="0" fontId="12" fillId="4" borderId="0" xfId="0" applyFont="1" applyFill="1">
      <alignment vertical="center"/>
    </xf>
    <xf numFmtId="0" fontId="13" fillId="0" borderId="0" xfId="0" applyFont="1" applyProtection="1">
      <alignment vertical="center"/>
      <protection hidden="1"/>
    </xf>
    <xf numFmtId="0" fontId="12" fillId="0" borderId="0" xfId="0" applyFont="1" applyProtection="1">
      <alignment vertical="center"/>
      <protection hidden="1"/>
    </xf>
    <xf numFmtId="0" fontId="12" fillId="2" borderId="1" xfId="0" applyFont="1" applyFill="1" applyBorder="1" applyProtection="1">
      <alignment vertical="center"/>
      <protection hidden="1"/>
    </xf>
    <xf numFmtId="0" fontId="21" fillId="0" borderId="0" xfId="0" applyFont="1" applyAlignment="1" applyProtection="1">
      <alignment horizontal="left"/>
      <protection hidden="1"/>
    </xf>
    <xf numFmtId="0" fontId="12" fillId="0" borderId="0" xfId="0" applyFont="1" applyAlignment="1" applyProtection="1">
      <alignment horizontal="center" vertical="center"/>
      <protection hidden="1"/>
    </xf>
    <xf numFmtId="0" fontId="23" fillId="0" borderId="0" xfId="0" applyFont="1" applyProtection="1">
      <alignment vertical="center"/>
      <protection hidden="1"/>
    </xf>
    <xf numFmtId="38" fontId="12" fillId="2" borderId="1" xfId="0" applyNumberFormat="1" applyFont="1" applyFill="1" applyBorder="1" applyProtection="1">
      <alignment vertical="center"/>
      <protection hidden="1"/>
    </xf>
    <xf numFmtId="0" fontId="12" fillId="0" borderId="2" xfId="0" applyFont="1" applyBorder="1" applyProtection="1">
      <alignment vertical="center"/>
      <protection hidden="1"/>
    </xf>
    <xf numFmtId="0" fontId="12" fillId="0" borderId="0" xfId="0" quotePrefix="1" applyFont="1" applyProtection="1">
      <alignment vertical="center"/>
      <protection hidden="1"/>
    </xf>
    <xf numFmtId="38" fontId="23" fillId="3" borderId="13" xfId="2" applyFont="1" applyFill="1" applyBorder="1" applyAlignment="1" applyProtection="1">
      <alignment vertical="center"/>
      <protection hidden="1"/>
    </xf>
    <xf numFmtId="0" fontId="23" fillId="3" borderId="3" xfId="0" applyFont="1" applyFill="1" applyBorder="1" applyAlignment="1" applyProtection="1">
      <alignment horizontal="left" vertical="center"/>
      <protection hidden="1"/>
    </xf>
    <xf numFmtId="38" fontId="24" fillId="0" borderId="0" xfId="2" applyFont="1" applyAlignment="1" applyProtection="1">
      <alignment vertical="center"/>
      <protection hidden="1"/>
    </xf>
    <xf numFmtId="0" fontId="25" fillId="0" borderId="0" xfId="0" applyFont="1" applyProtection="1">
      <alignment vertical="center"/>
      <protection hidden="1"/>
    </xf>
    <xf numFmtId="0" fontId="24" fillId="0" borderId="0" xfId="0" applyFont="1" applyAlignment="1" applyProtection="1">
      <alignment horizontal="left" vertical="center"/>
      <protection hidden="1"/>
    </xf>
    <xf numFmtId="0" fontId="12" fillId="0" borderId="0" xfId="0" applyFont="1" applyAlignment="1" applyProtection="1">
      <alignment horizontal="left" vertical="center"/>
      <protection hidden="1"/>
    </xf>
    <xf numFmtId="38" fontId="23" fillId="0" borderId="0" xfId="2" applyFont="1" applyFill="1" applyBorder="1" applyAlignment="1" applyProtection="1">
      <alignment horizontal="center" vertical="center"/>
      <protection hidden="1"/>
    </xf>
    <xf numFmtId="0" fontId="23" fillId="0" borderId="0" xfId="0" applyFont="1" applyAlignment="1" applyProtection="1">
      <alignment horizontal="center" vertical="center"/>
      <protection hidden="1"/>
    </xf>
    <xf numFmtId="0" fontId="12" fillId="2" borderId="3" xfId="0" applyFont="1" applyFill="1" applyBorder="1" applyProtection="1">
      <alignment vertical="center"/>
      <protection hidden="1"/>
    </xf>
    <xf numFmtId="0" fontId="26" fillId="0" borderId="0" xfId="0" applyFont="1" applyProtection="1">
      <alignment vertical="center"/>
      <protection hidden="1"/>
    </xf>
    <xf numFmtId="38" fontId="12" fillId="0" borderId="0" xfId="2" applyFont="1" applyAlignment="1" applyProtection="1">
      <alignment horizontal="left" vertical="center"/>
      <protection hidden="1"/>
    </xf>
    <xf numFmtId="38" fontId="12" fillId="0" borderId="0" xfId="2" applyFont="1" applyAlignment="1" applyProtection="1">
      <alignment horizontal="right" vertical="center"/>
      <protection hidden="1"/>
    </xf>
    <xf numFmtId="0" fontId="27" fillId="0" borderId="0" xfId="0" applyFont="1" applyAlignment="1" applyProtection="1">
      <alignment horizontal="left" vertical="center"/>
      <protection hidden="1"/>
    </xf>
    <xf numFmtId="0" fontId="12" fillId="0" borderId="3" xfId="0" applyFont="1" applyBorder="1" applyAlignment="1" applyProtection="1">
      <alignment horizontal="left" vertical="center"/>
      <protection hidden="1"/>
    </xf>
    <xf numFmtId="0" fontId="12" fillId="0" borderId="3" xfId="0" applyFont="1" applyBorder="1" applyProtection="1">
      <alignment vertical="center"/>
      <protection hidden="1"/>
    </xf>
    <xf numFmtId="0" fontId="12" fillId="0" borderId="2" xfId="0" applyFont="1" applyBorder="1" applyAlignment="1" applyProtection="1">
      <alignment horizontal="center" vertical="center"/>
      <protection hidden="1"/>
    </xf>
    <xf numFmtId="0" fontId="25" fillId="0" borderId="3" xfId="0" applyFont="1" applyBorder="1" applyProtection="1">
      <alignment vertical="center"/>
      <protection hidden="1"/>
    </xf>
    <xf numFmtId="38" fontId="12" fillId="0" borderId="0" xfId="2" applyFont="1" applyBorder="1" applyAlignment="1" applyProtection="1">
      <alignment horizontal="left" vertical="center"/>
      <protection hidden="1"/>
    </xf>
    <xf numFmtId="0" fontId="12" fillId="0" borderId="0" xfId="0" applyFont="1" applyAlignment="1" applyProtection="1">
      <protection hidden="1"/>
    </xf>
    <xf numFmtId="0" fontId="12" fillId="0" borderId="0" xfId="0" applyFont="1" applyAlignment="1" applyProtection="1">
      <alignment horizontal="right" vertical="center"/>
      <protection hidden="1"/>
    </xf>
    <xf numFmtId="0" fontId="12" fillId="0" borderId="5" xfId="0" applyFont="1" applyBorder="1" applyAlignment="1" applyProtection="1">
      <protection hidden="1"/>
    </xf>
    <xf numFmtId="0" fontId="12" fillId="0" borderId="6" xfId="0" applyFont="1" applyBorder="1" applyAlignment="1" applyProtection="1">
      <protection hidden="1"/>
    </xf>
    <xf numFmtId="0" fontId="12" fillId="0" borderId="7" xfId="0" applyFont="1" applyBorder="1" applyAlignment="1" applyProtection="1">
      <protection hidden="1"/>
    </xf>
    <xf numFmtId="0" fontId="12" fillId="0" borderId="0" xfId="0" applyFont="1" applyAlignment="1" applyProtection="1">
      <alignment horizontal="right" vertical="top"/>
      <protection hidden="1"/>
    </xf>
    <xf numFmtId="0" fontId="12" fillId="0" borderId="6" xfId="0" applyFont="1" applyBorder="1" applyAlignment="1" applyProtection="1">
      <alignment horizontal="center" vertical="center"/>
      <protection hidden="1"/>
    </xf>
    <xf numFmtId="38" fontId="12" fillId="0" borderId="0" xfId="2" applyFont="1" applyBorder="1" applyAlignment="1" applyProtection="1">
      <alignment horizontal="right" vertical="center"/>
      <protection hidden="1"/>
    </xf>
    <xf numFmtId="0" fontId="12" fillId="0" borderId="0" xfId="0" applyFont="1" applyAlignment="1" applyProtection="1">
      <alignment vertical="top"/>
      <protection hidden="1"/>
    </xf>
    <xf numFmtId="0" fontId="12" fillId="0" borderId="0" xfId="0" applyFont="1" applyAlignment="1" applyProtection="1">
      <alignment horizontal="center"/>
      <protection hidden="1"/>
    </xf>
    <xf numFmtId="0" fontId="12" fillId="0" borderId="0" xfId="0" applyFont="1" applyAlignment="1" applyProtection="1">
      <alignment horizontal="left"/>
      <protection hidden="1"/>
    </xf>
    <xf numFmtId="38" fontId="12" fillId="0" borderId="10" xfId="2" applyFont="1" applyBorder="1" applyAlignment="1" applyProtection="1">
      <alignment horizontal="right" vertical="center"/>
      <protection hidden="1"/>
    </xf>
    <xf numFmtId="38" fontId="12" fillId="0" borderId="10" xfId="2" applyFont="1" applyBorder="1" applyAlignment="1" applyProtection="1">
      <alignment horizontal="center" vertical="top"/>
      <protection hidden="1"/>
    </xf>
    <xf numFmtId="0" fontId="12" fillId="0" borderId="8" xfId="0" applyFont="1" applyBorder="1" applyAlignment="1" applyProtection="1">
      <alignment vertical="top"/>
      <protection hidden="1"/>
    </xf>
    <xf numFmtId="0" fontId="12" fillId="0" borderId="9" xfId="0" applyFont="1" applyBorder="1" applyProtection="1">
      <alignment vertical="center"/>
      <protection hidden="1"/>
    </xf>
    <xf numFmtId="0" fontId="12" fillId="0" borderId="8" xfId="0" applyFont="1" applyBorder="1" applyAlignment="1" applyProtection="1">
      <alignment horizontal="center" vertical="center"/>
      <protection hidden="1"/>
    </xf>
    <xf numFmtId="0" fontId="12" fillId="0" borderId="0" xfId="0" applyFont="1" applyAlignment="1" applyProtection="1">
      <alignment horizontal="center" vertical="top"/>
      <protection hidden="1"/>
    </xf>
    <xf numFmtId="0" fontId="12" fillId="0" borderId="0" xfId="0" applyFont="1" applyAlignment="1" applyProtection="1">
      <alignment horizontal="left" vertical="top"/>
      <protection hidden="1"/>
    </xf>
    <xf numFmtId="38" fontId="12" fillId="0" borderId="0" xfId="2" applyFont="1" applyBorder="1" applyProtection="1">
      <alignment vertical="center"/>
      <protection hidden="1"/>
    </xf>
    <xf numFmtId="38" fontId="12" fillId="0" borderId="0" xfId="2" applyFont="1" applyBorder="1" applyAlignment="1" applyProtection="1">
      <alignment horizontal="center" vertical="top"/>
      <protection hidden="1"/>
    </xf>
    <xf numFmtId="0" fontId="12" fillId="0" borderId="5" xfId="0" applyFont="1" applyBorder="1" applyAlignment="1" applyProtection="1">
      <alignment horizontal="center"/>
      <protection hidden="1"/>
    </xf>
    <xf numFmtId="0" fontId="12" fillId="0" borderId="6" xfId="0" applyFont="1" applyBorder="1" applyAlignment="1" applyProtection="1">
      <alignment vertical="top"/>
      <protection hidden="1"/>
    </xf>
    <xf numFmtId="0" fontId="12" fillId="0" borderId="6" xfId="0" applyFont="1" applyBorder="1" applyProtection="1">
      <alignment vertical="center"/>
      <protection hidden="1"/>
    </xf>
    <xf numFmtId="0" fontId="12" fillId="0" borderId="14" xfId="0" applyFont="1" applyBorder="1" applyAlignment="1" applyProtection="1">
      <alignment horizontal="center"/>
      <protection hidden="1"/>
    </xf>
    <xf numFmtId="0" fontId="12" fillId="0" borderId="5" xfId="0" applyFont="1" applyBorder="1" applyAlignment="1" applyProtection="1">
      <alignment vertical="top"/>
      <protection hidden="1"/>
    </xf>
    <xf numFmtId="0" fontId="12" fillId="0" borderId="8" xfId="0" applyFont="1" applyBorder="1" applyProtection="1">
      <alignment vertical="center"/>
      <protection hidden="1"/>
    </xf>
    <xf numFmtId="0" fontId="12" fillId="0" borderId="10" xfId="0" applyFont="1" applyBorder="1" applyAlignment="1" applyProtection="1">
      <alignment horizontal="center" vertical="top"/>
      <protection hidden="1"/>
    </xf>
    <xf numFmtId="0" fontId="12" fillId="0" borderId="8" xfId="0" applyFont="1" applyBorder="1" applyAlignment="1" applyProtection="1">
      <alignment horizontal="center" vertical="top"/>
      <protection hidden="1"/>
    </xf>
    <xf numFmtId="0" fontId="24" fillId="0" borderId="0" xfId="0" applyFont="1" applyProtection="1">
      <alignment vertical="center"/>
      <protection hidden="1"/>
    </xf>
    <xf numFmtId="0" fontId="24" fillId="0" borderId="0" xfId="0" applyFont="1" applyAlignment="1" applyProtection="1">
      <alignment horizontal="center" vertical="center"/>
      <protection hidden="1"/>
    </xf>
    <xf numFmtId="38" fontId="28" fillId="0" borderId="0" xfId="2" applyFont="1" applyFill="1" applyAlignment="1" applyProtection="1">
      <alignment vertical="center"/>
      <protection hidden="1"/>
    </xf>
    <xf numFmtId="0" fontId="12" fillId="0" borderId="11" xfId="0" applyFont="1" applyBorder="1" applyProtection="1">
      <alignment vertical="center"/>
      <protection hidden="1"/>
    </xf>
    <xf numFmtId="38" fontId="12" fillId="0" borderId="0" xfId="2" applyFont="1" applyAlignment="1" applyProtection="1">
      <alignment vertical="center"/>
      <protection hidden="1"/>
    </xf>
    <xf numFmtId="0" fontId="33" fillId="0" borderId="0" xfId="1" applyFont="1">
      <alignment vertical="center"/>
    </xf>
    <xf numFmtId="0" fontId="34" fillId="0" borderId="0" xfId="0" applyFont="1">
      <alignment vertical="center"/>
    </xf>
    <xf numFmtId="0" fontId="16" fillId="4" borderId="0" xfId="0" applyFont="1" applyFill="1">
      <alignment vertical="center"/>
    </xf>
    <xf numFmtId="0" fontId="29" fillId="0" borderId="0" xfId="1" applyProtection="1">
      <alignment vertical="center"/>
      <protection hidden="1"/>
    </xf>
    <xf numFmtId="0" fontId="35" fillId="0" borderId="0" xfId="0" applyFont="1">
      <alignment vertical="center"/>
    </xf>
    <xf numFmtId="0" fontId="36" fillId="0" borderId="0" xfId="0" applyFont="1">
      <alignment vertical="center"/>
    </xf>
    <xf numFmtId="38" fontId="37" fillId="0" borderId="0" xfId="0" applyNumberFormat="1" applyFont="1">
      <alignment vertical="center"/>
    </xf>
    <xf numFmtId="0" fontId="38" fillId="0" borderId="0" xfId="0" applyFont="1">
      <alignment vertical="center"/>
    </xf>
    <xf numFmtId="176" fontId="14" fillId="5" borderId="13" xfId="2" applyNumberFormat="1" applyFont="1" applyFill="1" applyBorder="1" applyAlignment="1" applyProtection="1">
      <alignment horizontal="right" vertical="center"/>
      <protection hidden="1"/>
    </xf>
    <xf numFmtId="176" fontId="14" fillId="5" borderId="3" xfId="2" applyNumberFormat="1" applyFont="1" applyFill="1" applyBorder="1" applyAlignment="1" applyProtection="1">
      <alignment horizontal="right" vertical="center"/>
      <protection hidden="1"/>
    </xf>
    <xf numFmtId="176" fontId="14" fillId="5" borderId="13" xfId="2" applyNumberFormat="1" applyFont="1" applyFill="1" applyBorder="1" applyProtection="1">
      <alignment vertical="center"/>
      <protection hidden="1"/>
    </xf>
    <xf numFmtId="176" fontId="14" fillId="5" borderId="3" xfId="2" applyNumberFormat="1" applyFont="1" applyFill="1" applyBorder="1" applyProtection="1">
      <alignment vertical="center"/>
      <protection hidden="1"/>
    </xf>
    <xf numFmtId="38" fontId="14" fillId="2" borderId="13" xfId="2" applyFont="1" applyFill="1" applyBorder="1" applyProtection="1">
      <alignment vertical="center"/>
      <protection locked="0"/>
    </xf>
    <xf numFmtId="38" fontId="14" fillId="2" borderId="3" xfId="2" applyFont="1" applyFill="1" applyBorder="1" applyProtection="1">
      <alignment vertical="center"/>
      <protection locked="0"/>
    </xf>
    <xf numFmtId="38" fontId="14" fillId="2" borderId="13" xfId="2" applyFont="1" applyFill="1" applyBorder="1" applyAlignment="1" applyProtection="1">
      <alignment horizontal="right" vertical="center"/>
      <protection locked="0"/>
    </xf>
    <xf numFmtId="38" fontId="14" fillId="2" borderId="3" xfId="2" applyFont="1" applyFill="1" applyBorder="1" applyAlignment="1" applyProtection="1">
      <alignment horizontal="right" vertical="center"/>
      <protection locked="0"/>
    </xf>
    <xf numFmtId="38" fontId="12" fillId="0" borderId="12" xfId="0" applyNumberFormat="1" applyFont="1" applyBorder="1" applyAlignment="1" applyProtection="1">
      <alignment horizontal="center" vertical="center"/>
      <protection hidden="1"/>
    </xf>
    <xf numFmtId="38" fontId="12" fillId="0" borderId="15" xfId="0" applyNumberFormat="1" applyFont="1" applyBorder="1" applyAlignment="1" applyProtection="1">
      <alignment horizontal="center" vertical="center"/>
      <protection hidden="1"/>
    </xf>
    <xf numFmtId="0" fontId="12" fillId="0" borderId="7" xfId="0" applyFont="1" applyBorder="1" applyAlignment="1" applyProtection="1">
      <alignment horizontal="left" vertical="center"/>
      <protection hidden="1"/>
    </xf>
    <xf numFmtId="0" fontId="12" fillId="0" borderId="9" xfId="0" applyFont="1" applyBorder="1" applyAlignment="1" applyProtection="1">
      <alignment horizontal="left" vertical="center"/>
      <protection hidden="1"/>
    </xf>
    <xf numFmtId="0" fontId="12" fillId="0" borderId="0" xfId="0" applyFont="1" applyAlignment="1" applyProtection="1">
      <alignment horizontal="center" vertical="center"/>
      <protection hidden="1"/>
    </xf>
    <xf numFmtId="0" fontId="12" fillId="0" borderId="8" xfId="0"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38" fontId="12" fillId="0" borderId="0" xfId="2" applyFont="1" applyBorder="1" applyAlignment="1" applyProtection="1">
      <alignment horizontal="right" vertical="center"/>
      <protection hidden="1"/>
    </xf>
    <xf numFmtId="0" fontId="12" fillId="0" borderId="2" xfId="0" applyFont="1" applyBorder="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0" fontId="12" fillId="0" borderId="4" xfId="0" applyFont="1" applyBorder="1" applyAlignment="1" applyProtection="1">
      <alignment horizontal="left" vertical="center" wrapText="1"/>
      <protection hidden="1"/>
    </xf>
    <xf numFmtId="0" fontId="12" fillId="0" borderId="5"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7" xfId="0" applyFont="1" applyBorder="1" applyAlignment="1" applyProtection="1">
      <alignment horizontal="center" vertical="center"/>
      <protection hidden="1"/>
    </xf>
    <xf numFmtId="0" fontId="12" fillId="0" borderId="2" xfId="0" applyFont="1" applyBorder="1" applyAlignment="1" applyProtection="1">
      <alignment horizontal="center" vertical="center"/>
      <protection hidden="1"/>
    </xf>
    <xf numFmtId="0" fontId="12" fillId="0" borderId="4" xfId="0" applyFont="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0" fontId="12" fillId="0" borderId="9" xfId="0" applyFont="1" applyBorder="1" applyAlignment="1" applyProtection="1">
      <alignment horizontal="center" vertical="center"/>
      <protection hidden="1"/>
    </xf>
    <xf numFmtId="0" fontId="12" fillId="0" borderId="0" xfId="0" applyFont="1" applyAlignment="1" applyProtection="1">
      <alignment horizontal="center"/>
      <protection hidden="1"/>
    </xf>
    <xf numFmtId="0" fontId="12" fillId="0" borderId="0" xfId="0" applyFont="1" applyAlignment="1" applyProtection="1">
      <alignment horizontal="center" vertical="top"/>
      <protection hidden="1"/>
    </xf>
    <xf numFmtId="38" fontId="25" fillId="0" borderId="13" xfId="2" applyFont="1" applyBorder="1" applyAlignment="1" applyProtection="1">
      <alignment horizontal="right" vertical="center"/>
      <protection hidden="1"/>
    </xf>
    <xf numFmtId="38" fontId="25" fillId="0" borderId="14" xfId="2" applyFont="1" applyBorder="1" applyAlignment="1" applyProtection="1">
      <alignment horizontal="right" vertical="center"/>
      <protection hidden="1"/>
    </xf>
    <xf numFmtId="38" fontId="12" fillId="0" borderId="6" xfId="2" applyFont="1" applyBorder="1" applyAlignment="1" applyProtection="1">
      <alignment horizontal="right" vertical="center"/>
      <protection hidden="1"/>
    </xf>
    <xf numFmtId="38" fontId="12" fillId="0" borderId="8" xfId="2" applyFont="1" applyBorder="1" applyAlignment="1" applyProtection="1">
      <alignment horizontal="right" vertical="center"/>
      <protection hidden="1"/>
    </xf>
    <xf numFmtId="38" fontId="12" fillId="0" borderId="13" xfId="0" applyNumberFormat="1" applyFont="1" applyBorder="1" applyAlignment="1" applyProtection="1">
      <alignment horizontal="right" vertical="center"/>
      <protection hidden="1"/>
    </xf>
    <xf numFmtId="0" fontId="12" fillId="0" borderId="14" xfId="0" applyFont="1" applyBorder="1" applyAlignment="1" applyProtection="1">
      <alignment horizontal="right" vertical="center"/>
      <protection hidden="1"/>
    </xf>
    <xf numFmtId="0" fontId="12" fillId="0" borderId="6" xfId="0" applyFont="1" applyBorder="1" applyAlignment="1" applyProtection="1">
      <alignment horizontal="left" vertical="center"/>
      <protection hidden="1"/>
    </xf>
    <xf numFmtId="0" fontId="12" fillId="0" borderId="8" xfId="0" applyFont="1" applyBorder="1" applyAlignment="1" applyProtection="1">
      <alignment horizontal="left" vertical="center"/>
      <protection hidden="1"/>
    </xf>
    <xf numFmtId="38" fontId="25" fillId="0" borderId="13" xfId="0" applyNumberFormat="1" applyFont="1" applyBorder="1" applyAlignment="1" applyProtection="1">
      <alignment horizontal="right" vertical="center"/>
      <protection hidden="1"/>
    </xf>
    <xf numFmtId="38" fontId="25" fillId="0" borderId="14" xfId="0" applyNumberFormat="1" applyFont="1" applyBorder="1" applyAlignment="1" applyProtection="1">
      <alignment horizontal="right" vertical="center"/>
      <protection hidden="1"/>
    </xf>
    <xf numFmtId="0" fontId="12" fillId="0" borderId="6" xfId="0" quotePrefix="1" applyFont="1" applyBorder="1" applyAlignment="1" applyProtection="1">
      <alignment horizontal="center" vertical="center"/>
      <protection hidden="1"/>
    </xf>
    <xf numFmtId="0" fontId="12" fillId="0" borderId="8" xfId="0" quotePrefix="1" applyFont="1" applyBorder="1" applyAlignment="1" applyProtection="1">
      <alignment horizontal="center" vertical="center"/>
      <protection hidden="1"/>
    </xf>
    <xf numFmtId="38" fontId="12" fillId="2" borderId="13" xfId="0" applyNumberFormat="1" applyFont="1" applyFill="1" applyBorder="1" applyProtection="1">
      <alignment vertical="center"/>
      <protection hidden="1"/>
    </xf>
    <xf numFmtId="0" fontId="12" fillId="2" borderId="3" xfId="0" applyFont="1" applyFill="1" applyBorder="1" applyProtection="1">
      <alignment vertical="center"/>
      <protection hidden="1"/>
    </xf>
    <xf numFmtId="38" fontId="23" fillId="3" borderId="13" xfId="2" applyFont="1" applyFill="1" applyBorder="1" applyAlignment="1" applyProtection="1">
      <alignment vertical="center"/>
      <protection hidden="1"/>
    </xf>
    <xf numFmtId="38" fontId="23" fillId="3" borderId="14" xfId="2" applyFont="1" applyFill="1" applyBorder="1" applyAlignment="1" applyProtection="1">
      <alignment vertical="center"/>
      <protection hidden="1"/>
    </xf>
    <xf numFmtId="0" fontId="12" fillId="0" borderId="6" xfId="0" applyFont="1" applyBorder="1" applyProtection="1">
      <alignment vertical="center"/>
      <protection hidden="1"/>
    </xf>
    <xf numFmtId="0" fontId="12" fillId="0" borderId="8" xfId="0" applyFont="1" applyBorder="1" applyProtection="1">
      <alignment vertical="center"/>
      <protection hidden="1"/>
    </xf>
    <xf numFmtId="38" fontId="12" fillId="0" borderId="13" xfId="0" applyNumberFormat="1" applyFont="1" applyBorder="1" applyProtection="1">
      <alignment vertical="center"/>
      <protection hidden="1"/>
    </xf>
    <xf numFmtId="0" fontId="12" fillId="0" borderId="14" xfId="0" applyFont="1" applyBorder="1" applyProtection="1">
      <alignment vertical="center"/>
      <protection hidden="1"/>
    </xf>
    <xf numFmtId="38" fontId="12" fillId="2" borderId="13" xfId="0" applyNumberFormat="1" applyFont="1" applyFill="1" applyBorder="1" applyAlignment="1" applyProtection="1">
      <alignment horizontal="right" vertical="center"/>
      <protection hidden="1"/>
    </xf>
    <xf numFmtId="0" fontId="12" fillId="2" borderId="14" xfId="0" applyFont="1" applyFill="1" applyBorder="1" applyAlignment="1" applyProtection="1">
      <alignment horizontal="right" vertical="center"/>
      <protection hidden="1"/>
    </xf>
    <xf numFmtId="38" fontId="12" fillId="2" borderId="13" xfId="2" applyFont="1" applyFill="1" applyBorder="1" applyAlignment="1" applyProtection="1">
      <alignment horizontal="right" vertical="center"/>
      <protection hidden="1"/>
    </xf>
    <xf numFmtId="38" fontId="12" fillId="2" borderId="14" xfId="2" applyFont="1" applyFill="1" applyBorder="1" applyAlignment="1" applyProtection="1">
      <alignment horizontal="right" vertical="center"/>
      <protection hidden="1"/>
    </xf>
    <xf numFmtId="0" fontId="0" fillId="0" borderId="0" xfId="0" applyAlignment="1" applyProtection="1">
      <alignment horizontal="left" vertical="center"/>
      <protection hidden="1"/>
    </xf>
    <xf numFmtId="38" fontId="0" fillId="0" borderId="5" xfId="2" applyFont="1" applyBorder="1" applyAlignment="1" applyProtection="1">
      <alignment horizontal="right" vertical="center"/>
      <protection hidden="1"/>
    </xf>
    <xf numFmtId="38" fontId="0" fillId="0" borderId="10" xfId="2" applyFont="1" applyBorder="1" applyAlignment="1" applyProtection="1">
      <alignment horizontal="right" vertical="center"/>
      <protection hidden="1"/>
    </xf>
    <xf numFmtId="0" fontId="0" fillId="0" borderId="7" xfId="0" applyBorder="1" applyAlignment="1" applyProtection="1">
      <alignment horizontal="left" vertical="center"/>
      <protection hidden="1"/>
    </xf>
    <xf numFmtId="0" fontId="0" fillId="0" borderId="9" xfId="0" applyBorder="1" applyAlignment="1" applyProtection="1">
      <alignment horizontal="left" vertical="center"/>
      <protection hidden="1"/>
    </xf>
    <xf numFmtId="0" fontId="0" fillId="0" borderId="0" xfId="0" applyAlignment="1" applyProtection="1">
      <alignment horizontal="center" vertical="center"/>
      <protection hidden="1"/>
    </xf>
    <xf numFmtId="0" fontId="0" fillId="0" borderId="0" xfId="0" applyProtection="1">
      <alignment vertical="center"/>
      <protection hidden="1"/>
    </xf>
    <xf numFmtId="0" fontId="0" fillId="0" borderId="0" xfId="0" applyAlignment="1" applyProtection="1">
      <alignment horizontal="right" vertical="center"/>
      <protection hidden="1"/>
    </xf>
    <xf numFmtId="38" fontId="4" fillId="3" borderId="13" xfId="2" applyFont="1" applyFill="1" applyBorder="1" applyAlignment="1" applyProtection="1">
      <alignment horizontal="right" vertical="center"/>
      <protection hidden="1"/>
    </xf>
    <xf numFmtId="0" fontId="4" fillId="3" borderId="14" xfId="0" applyFont="1" applyFill="1" applyBorder="1" applyProtection="1">
      <alignment vertical="center"/>
      <protection hidden="1"/>
    </xf>
    <xf numFmtId="0" fontId="0" fillId="0" borderId="2" xfId="0"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0" fillId="0" borderId="4" xfId="0" applyBorder="1" applyAlignment="1" applyProtection="1">
      <alignment horizontal="left" vertical="center" wrapText="1"/>
      <protection hidden="1"/>
    </xf>
    <xf numFmtId="38" fontId="1" fillId="0" borderId="13" xfId="0" applyNumberFormat="1" applyFont="1" applyBorder="1" applyAlignment="1" applyProtection="1">
      <alignment horizontal="right" vertical="center"/>
      <protection hidden="1"/>
    </xf>
    <xf numFmtId="0" fontId="1" fillId="0" borderId="14" xfId="0" applyFont="1" applyBorder="1" applyAlignment="1" applyProtection="1">
      <alignment horizontal="right" vertical="center"/>
      <protection hidden="1"/>
    </xf>
    <xf numFmtId="38" fontId="0" fillId="0" borderId="13" xfId="0" applyNumberFormat="1" applyBorder="1" applyProtection="1">
      <alignment vertical="center"/>
      <protection hidden="1"/>
    </xf>
    <xf numFmtId="0" fontId="0" fillId="0" borderId="14" xfId="0" applyBorder="1" applyProtection="1">
      <alignment vertical="center"/>
      <protection hidden="1"/>
    </xf>
    <xf numFmtId="38" fontId="2" fillId="2" borderId="13" xfId="0" applyNumberFormat="1" applyFont="1" applyFill="1" applyBorder="1" applyAlignment="1" applyProtection="1">
      <alignment horizontal="right" vertical="center"/>
      <protection hidden="1"/>
    </xf>
    <xf numFmtId="38" fontId="2" fillId="2" borderId="14" xfId="0" applyNumberFormat="1" applyFont="1" applyFill="1" applyBorder="1" applyAlignment="1" applyProtection="1">
      <alignment horizontal="right" vertical="center"/>
      <protection hidden="1"/>
    </xf>
    <xf numFmtId="38" fontId="0" fillId="2" borderId="13" xfId="0" applyNumberFormat="1" applyFill="1" applyBorder="1" applyProtection="1">
      <alignment vertical="center"/>
      <protection hidden="1"/>
    </xf>
    <xf numFmtId="0" fontId="0" fillId="2" borderId="3" xfId="0" applyFill="1" applyBorder="1" applyProtection="1">
      <alignment vertical="center"/>
      <protection hidden="1"/>
    </xf>
    <xf numFmtId="38" fontId="4" fillId="3" borderId="13" xfId="2" applyFont="1" applyFill="1" applyBorder="1" applyAlignment="1" applyProtection="1">
      <alignment vertical="center"/>
      <protection hidden="1"/>
    </xf>
    <xf numFmtId="38" fontId="4" fillId="3" borderId="14" xfId="2" applyFont="1" applyFill="1" applyBorder="1" applyAlignment="1" applyProtection="1">
      <alignment vertical="center"/>
      <protection hidden="1"/>
    </xf>
    <xf numFmtId="0" fontId="6" fillId="0" borderId="0" xfId="0" applyFont="1" applyAlignment="1" applyProtection="1">
      <alignment horizontal="center" vertical="center"/>
      <protection hidden="1"/>
    </xf>
    <xf numFmtId="0" fontId="6" fillId="0" borderId="0" xfId="0" applyFont="1" applyAlignment="1" applyProtection="1">
      <alignment horizontal="left" vertical="center"/>
      <protection hidden="1"/>
    </xf>
    <xf numFmtId="38" fontId="6" fillId="0" borderId="13" xfId="2" applyFont="1" applyFill="1" applyBorder="1" applyAlignment="1" applyProtection="1">
      <alignment horizontal="right" vertical="center"/>
      <protection hidden="1"/>
    </xf>
    <xf numFmtId="38" fontId="6" fillId="0" borderId="14" xfId="2" applyFont="1" applyFill="1" applyBorder="1" applyAlignment="1" applyProtection="1">
      <alignment horizontal="right" vertical="center"/>
      <protection hidden="1"/>
    </xf>
    <xf numFmtId="0" fontId="6" fillId="0" borderId="14" xfId="0" applyFont="1" applyBorder="1" applyProtection="1">
      <alignment vertical="center"/>
      <protection hidden="1"/>
    </xf>
    <xf numFmtId="0" fontId="6" fillId="0" borderId="3" xfId="0" applyFont="1" applyBorder="1" applyProtection="1">
      <alignment vertical="center"/>
      <protection hidden="1"/>
    </xf>
    <xf numFmtId="0" fontId="15" fillId="0" borderId="0" xfId="0" applyFont="1" applyAlignment="1">
      <alignment horizontal="right" vertical="center"/>
    </xf>
    <xf numFmtId="38" fontId="39" fillId="0" borderId="0" xfId="2" applyFont="1" applyFill="1" applyBorder="1" applyAlignment="1"/>
  </cellXfs>
  <cellStyles count="4">
    <cellStyle name="ハイパーリンク" xfId="1" builtinId="8"/>
    <cellStyle name="桁区切り" xfId="2" builtinId="6"/>
    <cellStyle name="標準" xfId="0" builtinId="0"/>
    <cellStyle name="標準_HP掲載用計算シート" xfId="3" xr:uid="{7842B9FA-40E2-4677-A606-FE4698DC3308}"/>
  </cellStyles>
  <dxfs count="0"/>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238125</xdr:colOff>
      <xdr:row>2</xdr:row>
      <xdr:rowOff>0</xdr:rowOff>
    </xdr:from>
    <xdr:to>
      <xdr:col>1</xdr:col>
      <xdr:colOff>161925</xdr:colOff>
      <xdr:row>2</xdr:row>
      <xdr:rowOff>247650</xdr:rowOff>
    </xdr:to>
    <xdr:sp macro="" textlink="">
      <xdr:nvSpPr>
        <xdr:cNvPr id="3256" name="Rectangle 1">
          <a:extLst>
            <a:ext uri="{FF2B5EF4-FFF2-40B4-BE49-F238E27FC236}">
              <a16:creationId xmlns:a16="http://schemas.microsoft.com/office/drawing/2014/main" id="{69D86115-A265-3C2B-A819-A1EF4D629533}"/>
            </a:ext>
          </a:extLst>
        </xdr:cNvPr>
        <xdr:cNvSpPr>
          <a:spLocks noChangeArrowheads="1"/>
        </xdr:cNvSpPr>
      </xdr:nvSpPr>
      <xdr:spPr bwMode="auto">
        <a:xfrm>
          <a:off x="238125" y="381000"/>
          <a:ext cx="171450" cy="247650"/>
        </a:xfrm>
        <a:prstGeom prst="rect">
          <a:avLst/>
        </a:prstGeom>
        <a:solidFill>
          <a:srgbClr val="FFFF99"/>
        </a:solidFill>
        <a:ln w="9525">
          <a:solidFill>
            <a:srgbClr val="000000"/>
          </a:solidFill>
          <a:miter lim="800000"/>
          <a:headEnd/>
          <a:tailEnd/>
        </a:ln>
      </xdr:spPr>
    </xdr:sp>
    <xdr:clientData/>
  </xdr:twoCellAnchor>
  <xdr:twoCellAnchor>
    <xdr:from>
      <xdr:col>5</xdr:col>
      <xdr:colOff>400050</xdr:colOff>
      <xdr:row>2</xdr:row>
      <xdr:rowOff>0</xdr:rowOff>
    </xdr:from>
    <xdr:to>
      <xdr:col>5</xdr:col>
      <xdr:colOff>552450</xdr:colOff>
      <xdr:row>2</xdr:row>
      <xdr:rowOff>238125</xdr:rowOff>
    </xdr:to>
    <xdr:sp macro="" textlink="">
      <xdr:nvSpPr>
        <xdr:cNvPr id="3257" name="Rectangle 2">
          <a:extLst>
            <a:ext uri="{FF2B5EF4-FFF2-40B4-BE49-F238E27FC236}">
              <a16:creationId xmlns:a16="http://schemas.microsoft.com/office/drawing/2014/main" id="{D6BD79C3-133E-2F18-AECB-7FC6A48238C2}"/>
            </a:ext>
          </a:extLst>
        </xdr:cNvPr>
        <xdr:cNvSpPr>
          <a:spLocks noChangeArrowheads="1"/>
        </xdr:cNvSpPr>
      </xdr:nvSpPr>
      <xdr:spPr bwMode="auto">
        <a:xfrm>
          <a:off x="2886075" y="381000"/>
          <a:ext cx="152400" cy="238125"/>
        </a:xfrm>
        <a:prstGeom prst="rect">
          <a:avLst/>
        </a:prstGeom>
        <a:solidFill>
          <a:srgbClr val="DBEEF4"/>
        </a:solidFill>
        <a:ln w="9525">
          <a:solidFill>
            <a:srgbClr val="000000"/>
          </a:solidFill>
          <a:miter lim="800000"/>
          <a:headEnd/>
          <a:tailEnd/>
        </a:ln>
      </xdr:spPr>
    </xdr:sp>
    <xdr:clientData/>
  </xdr:twoCellAnchor>
  <xdr:twoCellAnchor editAs="oneCell">
    <xdr:from>
      <xdr:col>11</xdr:col>
      <xdr:colOff>284421</xdr:colOff>
      <xdr:row>0</xdr:row>
      <xdr:rowOff>47625</xdr:rowOff>
    </xdr:from>
    <xdr:to>
      <xdr:col>13</xdr:col>
      <xdr:colOff>47625</xdr:colOff>
      <xdr:row>2</xdr:row>
      <xdr:rowOff>66675</xdr:rowOff>
    </xdr:to>
    <xdr:pic>
      <xdr:nvPicPr>
        <xdr:cNvPr id="3258" name="図 2">
          <a:extLst>
            <a:ext uri="{FF2B5EF4-FFF2-40B4-BE49-F238E27FC236}">
              <a16:creationId xmlns:a16="http://schemas.microsoft.com/office/drawing/2014/main" id="{F55015B9-A2A7-84C4-FDF3-8EA7B3D9BD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28046" y="47625"/>
          <a:ext cx="1144329"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17</xdr:row>
      <xdr:rowOff>104775</xdr:rowOff>
    </xdr:from>
    <xdr:to>
      <xdr:col>6</xdr:col>
      <xdr:colOff>28575</xdr:colOff>
      <xdr:row>17</xdr:row>
      <xdr:rowOff>104775</xdr:rowOff>
    </xdr:to>
    <xdr:sp macro="" textlink="">
      <xdr:nvSpPr>
        <xdr:cNvPr id="2559" name="Line 2">
          <a:extLst>
            <a:ext uri="{FF2B5EF4-FFF2-40B4-BE49-F238E27FC236}">
              <a16:creationId xmlns:a16="http://schemas.microsoft.com/office/drawing/2014/main" id="{FF235111-D92D-F734-8063-1782643ACA5A}"/>
            </a:ext>
          </a:extLst>
        </xdr:cNvPr>
        <xdr:cNvSpPr>
          <a:spLocks noChangeShapeType="1"/>
        </xdr:cNvSpPr>
      </xdr:nvSpPr>
      <xdr:spPr bwMode="auto">
        <a:xfrm>
          <a:off x="1704975" y="3467100"/>
          <a:ext cx="504825" cy="0"/>
        </a:xfrm>
        <a:prstGeom prst="line">
          <a:avLst/>
        </a:prstGeom>
        <a:noFill/>
        <a:ln w="19050">
          <a:solidFill>
            <a:srgbClr val="00000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4</xdr:col>
      <xdr:colOff>104775</xdr:colOff>
      <xdr:row>23</xdr:row>
      <xdr:rowOff>9525</xdr:rowOff>
    </xdr:from>
    <xdr:to>
      <xdr:col>6</xdr:col>
      <xdr:colOff>28575</xdr:colOff>
      <xdr:row>23</xdr:row>
      <xdr:rowOff>9525</xdr:rowOff>
    </xdr:to>
    <xdr:sp macro="" textlink="">
      <xdr:nvSpPr>
        <xdr:cNvPr id="2560" name="Line 6">
          <a:extLst>
            <a:ext uri="{FF2B5EF4-FFF2-40B4-BE49-F238E27FC236}">
              <a16:creationId xmlns:a16="http://schemas.microsoft.com/office/drawing/2014/main" id="{94E6548F-7B8E-EC7B-48B7-64E575830B8F}"/>
            </a:ext>
          </a:extLst>
        </xdr:cNvPr>
        <xdr:cNvSpPr>
          <a:spLocks noChangeShapeType="1"/>
        </xdr:cNvSpPr>
      </xdr:nvSpPr>
      <xdr:spPr bwMode="auto">
        <a:xfrm flipV="1">
          <a:off x="1695450" y="4457700"/>
          <a:ext cx="514350" cy="0"/>
        </a:xfrm>
        <a:prstGeom prst="line">
          <a:avLst/>
        </a:prstGeom>
        <a:noFill/>
        <a:ln w="19050">
          <a:solidFill>
            <a:srgbClr val="00000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2</xdr:col>
      <xdr:colOff>371475</xdr:colOff>
      <xdr:row>19</xdr:row>
      <xdr:rowOff>66675</xdr:rowOff>
    </xdr:from>
    <xdr:to>
      <xdr:col>2</xdr:col>
      <xdr:colOff>371475</xdr:colOff>
      <xdr:row>20</xdr:row>
      <xdr:rowOff>123825</xdr:rowOff>
    </xdr:to>
    <xdr:sp macro="" textlink="">
      <xdr:nvSpPr>
        <xdr:cNvPr id="2561" name="Line 15">
          <a:extLst>
            <a:ext uri="{FF2B5EF4-FFF2-40B4-BE49-F238E27FC236}">
              <a16:creationId xmlns:a16="http://schemas.microsoft.com/office/drawing/2014/main" id="{87A0BC2D-8E96-DD39-A5A3-F1520FD583B3}"/>
            </a:ext>
          </a:extLst>
        </xdr:cNvPr>
        <xdr:cNvSpPr>
          <a:spLocks noChangeShapeType="1"/>
        </xdr:cNvSpPr>
      </xdr:nvSpPr>
      <xdr:spPr bwMode="auto">
        <a:xfrm>
          <a:off x="885825" y="3790950"/>
          <a:ext cx="0" cy="238125"/>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114300</xdr:colOff>
      <xdr:row>22</xdr:row>
      <xdr:rowOff>28575</xdr:rowOff>
    </xdr:from>
    <xdr:to>
      <xdr:col>7</xdr:col>
      <xdr:colOff>142875</xdr:colOff>
      <xdr:row>23</xdr:row>
      <xdr:rowOff>152400</xdr:rowOff>
    </xdr:to>
    <xdr:sp macro="" textlink="">
      <xdr:nvSpPr>
        <xdr:cNvPr id="2562" name="AutoShape 20">
          <a:extLst>
            <a:ext uri="{FF2B5EF4-FFF2-40B4-BE49-F238E27FC236}">
              <a16:creationId xmlns:a16="http://schemas.microsoft.com/office/drawing/2014/main" id="{4A83766A-BEED-216D-0F89-B71BF98BC99F}"/>
            </a:ext>
          </a:extLst>
        </xdr:cNvPr>
        <xdr:cNvSpPr>
          <a:spLocks/>
        </xdr:cNvSpPr>
      </xdr:nvSpPr>
      <xdr:spPr bwMode="auto">
        <a:xfrm>
          <a:off x="2552700" y="4295775"/>
          <a:ext cx="28575" cy="304800"/>
        </a:xfrm>
        <a:prstGeom prst="leftBracket">
          <a:avLst>
            <a:gd name="adj" fmla="val 53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22</xdr:row>
      <xdr:rowOff>28575</xdr:rowOff>
    </xdr:from>
    <xdr:to>
      <xdr:col>16</xdr:col>
      <xdr:colOff>76200</xdr:colOff>
      <xdr:row>23</xdr:row>
      <xdr:rowOff>133350</xdr:rowOff>
    </xdr:to>
    <xdr:sp macro="" textlink="">
      <xdr:nvSpPr>
        <xdr:cNvPr id="2563" name="AutoShape 21">
          <a:extLst>
            <a:ext uri="{FF2B5EF4-FFF2-40B4-BE49-F238E27FC236}">
              <a16:creationId xmlns:a16="http://schemas.microsoft.com/office/drawing/2014/main" id="{F0D4C4F6-AD6C-3E6F-36EC-F50803B44F05}"/>
            </a:ext>
          </a:extLst>
        </xdr:cNvPr>
        <xdr:cNvSpPr>
          <a:spLocks/>
        </xdr:cNvSpPr>
      </xdr:nvSpPr>
      <xdr:spPr bwMode="auto">
        <a:xfrm>
          <a:off x="5267325" y="4295775"/>
          <a:ext cx="28575" cy="285750"/>
        </a:xfrm>
        <a:prstGeom prst="rightBracket">
          <a:avLst>
            <a:gd name="adj" fmla="val 50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552450</xdr:colOff>
      <xdr:row>11</xdr:row>
      <xdr:rowOff>142875</xdr:rowOff>
    </xdr:from>
    <xdr:to>
      <xdr:col>3</xdr:col>
      <xdr:colOff>9525</xdr:colOff>
      <xdr:row>13</xdr:row>
      <xdr:rowOff>19050</xdr:rowOff>
    </xdr:to>
    <xdr:sp macro="" textlink="">
      <xdr:nvSpPr>
        <xdr:cNvPr id="2564" name="AutoShape 52">
          <a:extLst>
            <a:ext uri="{FF2B5EF4-FFF2-40B4-BE49-F238E27FC236}">
              <a16:creationId xmlns:a16="http://schemas.microsoft.com/office/drawing/2014/main" id="{388A3F04-1C29-D011-2261-7D43287C2E37}"/>
            </a:ext>
          </a:extLst>
        </xdr:cNvPr>
        <xdr:cNvSpPr>
          <a:spLocks/>
        </xdr:cNvSpPr>
      </xdr:nvSpPr>
      <xdr:spPr bwMode="auto">
        <a:xfrm>
          <a:off x="1066800" y="2362200"/>
          <a:ext cx="57150" cy="285750"/>
        </a:xfrm>
        <a:prstGeom prst="leftBracket">
          <a:avLst>
            <a:gd name="adj" fmla="val 37037"/>
          </a:avLst>
        </a:prstGeom>
        <a:noFill/>
        <a:ln w="9525">
          <a:solidFill>
            <a:srgbClr val="000000"/>
          </a:solidFill>
          <a:round/>
          <a:headEnd/>
          <a:tailEnd type="none" w="lg" len="me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171450</xdr:colOff>
      <xdr:row>12</xdr:row>
      <xdr:rowOff>0</xdr:rowOff>
    </xdr:from>
    <xdr:to>
      <xdr:col>10</xdr:col>
      <xdr:colOff>66675</xdr:colOff>
      <xdr:row>13</xdr:row>
      <xdr:rowOff>9525</xdr:rowOff>
    </xdr:to>
    <xdr:sp macro="" textlink="">
      <xdr:nvSpPr>
        <xdr:cNvPr id="2565" name="AutoShape 53">
          <a:extLst>
            <a:ext uri="{FF2B5EF4-FFF2-40B4-BE49-F238E27FC236}">
              <a16:creationId xmlns:a16="http://schemas.microsoft.com/office/drawing/2014/main" id="{1D268B21-BE79-581F-DDCB-E93716F3DF31}"/>
            </a:ext>
          </a:extLst>
        </xdr:cNvPr>
        <xdr:cNvSpPr>
          <a:spLocks/>
        </xdr:cNvSpPr>
      </xdr:nvSpPr>
      <xdr:spPr bwMode="auto">
        <a:xfrm>
          <a:off x="3543300" y="2409825"/>
          <a:ext cx="200025" cy="228600"/>
        </a:xfrm>
        <a:prstGeom prst="rightBracket">
          <a:avLst>
            <a:gd name="adj" fmla="val 9524"/>
          </a:avLst>
        </a:prstGeom>
        <a:noFill/>
        <a:ln w="9525">
          <a:solidFill>
            <a:srgbClr val="000000"/>
          </a:solidFill>
          <a:round/>
          <a:headEnd/>
          <a:tailEnd type="none" w="lg" len="me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30</xdr:col>
      <xdr:colOff>9525</xdr:colOff>
      <xdr:row>4</xdr:row>
      <xdr:rowOff>161925</xdr:rowOff>
    </xdr:from>
    <xdr:to>
      <xdr:col>41</xdr:col>
      <xdr:colOff>124684</xdr:colOff>
      <xdr:row>30</xdr:row>
      <xdr:rowOff>57829</xdr:rowOff>
    </xdr:to>
    <xdr:pic>
      <xdr:nvPicPr>
        <xdr:cNvPr id="3" name="図 2">
          <a:extLst>
            <a:ext uri="{FF2B5EF4-FFF2-40B4-BE49-F238E27FC236}">
              <a16:creationId xmlns:a16="http://schemas.microsoft.com/office/drawing/2014/main" id="{0AD20397-1E23-2CE2-FC71-1761C2708F30}"/>
            </a:ext>
          </a:extLst>
        </xdr:cNvPr>
        <xdr:cNvPicPr>
          <a:picLocks noChangeAspect="1"/>
        </xdr:cNvPicPr>
      </xdr:nvPicPr>
      <xdr:blipFill>
        <a:blip xmlns:r="http://schemas.openxmlformats.org/officeDocument/2006/relationships" r:embed="rId1"/>
        <a:stretch>
          <a:fillRect/>
        </a:stretch>
      </xdr:blipFill>
      <xdr:spPr>
        <a:xfrm>
          <a:off x="8534400" y="971550"/>
          <a:ext cx="6154009" cy="48679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19050</xdr:colOff>
      <xdr:row>22</xdr:row>
      <xdr:rowOff>19050</xdr:rowOff>
    </xdr:from>
    <xdr:to>
      <xdr:col>5</xdr:col>
      <xdr:colOff>9525</xdr:colOff>
      <xdr:row>22</xdr:row>
      <xdr:rowOff>19050</xdr:rowOff>
    </xdr:to>
    <xdr:sp macro="" textlink="">
      <xdr:nvSpPr>
        <xdr:cNvPr id="8348" name="Line 2">
          <a:extLst>
            <a:ext uri="{FF2B5EF4-FFF2-40B4-BE49-F238E27FC236}">
              <a16:creationId xmlns:a16="http://schemas.microsoft.com/office/drawing/2014/main" id="{F3A813B0-2F15-1879-D45A-0E23245487C9}"/>
            </a:ext>
          </a:extLst>
        </xdr:cNvPr>
        <xdr:cNvSpPr>
          <a:spLocks noChangeShapeType="1"/>
        </xdr:cNvSpPr>
      </xdr:nvSpPr>
      <xdr:spPr bwMode="auto">
        <a:xfrm>
          <a:off x="1495425" y="4038600"/>
          <a:ext cx="314325" cy="0"/>
        </a:xfrm>
        <a:prstGeom prst="line">
          <a:avLst/>
        </a:prstGeom>
        <a:noFill/>
        <a:ln w="19050">
          <a:solidFill>
            <a:srgbClr val="000000"/>
          </a:solidFill>
          <a:round/>
          <a:headEnd/>
          <a:tailEnd type="none" w="lg" len="med"/>
        </a:ln>
        <a:extLst>
          <a:ext uri="{909E8E84-426E-40DD-AFC4-6F175D3DCCD1}">
            <a14:hiddenFill xmlns:a14="http://schemas.microsoft.com/office/drawing/2010/main">
              <a:noFill/>
            </a14:hiddenFill>
          </a:ext>
        </a:extLst>
      </xdr:spPr>
    </xdr:sp>
    <xdr:clientData/>
  </xdr:twoCellAnchor>
  <xdr:twoCellAnchor>
    <xdr:from>
      <xdr:col>5</xdr:col>
      <xdr:colOff>19050</xdr:colOff>
      <xdr:row>20</xdr:row>
      <xdr:rowOff>161925</xdr:rowOff>
    </xdr:from>
    <xdr:to>
      <xdr:col>5</xdr:col>
      <xdr:colOff>19050</xdr:colOff>
      <xdr:row>23</xdr:row>
      <xdr:rowOff>142875</xdr:rowOff>
    </xdr:to>
    <xdr:sp macro="" textlink="">
      <xdr:nvSpPr>
        <xdr:cNvPr id="8349" name="Line 5">
          <a:extLst>
            <a:ext uri="{FF2B5EF4-FFF2-40B4-BE49-F238E27FC236}">
              <a16:creationId xmlns:a16="http://schemas.microsoft.com/office/drawing/2014/main" id="{56987C12-3A96-A49B-42A7-83B4CD4EC52A}"/>
            </a:ext>
          </a:extLst>
        </xdr:cNvPr>
        <xdr:cNvSpPr>
          <a:spLocks noChangeShapeType="1"/>
        </xdr:cNvSpPr>
      </xdr:nvSpPr>
      <xdr:spPr bwMode="auto">
        <a:xfrm flipH="1">
          <a:off x="1819275" y="3819525"/>
          <a:ext cx="0" cy="5238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20</xdr:row>
      <xdr:rowOff>171450</xdr:rowOff>
    </xdr:from>
    <xdr:to>
      <xdr:col>6</xdr:col>
      <xdr:colOff>9525</xdr:colOff>
      <xdr:row>20</xdr:row>
      <xdr:rowOff>171450</xdr:rowOff>
    </xdr:to>
    <xdr:sp macro="" textlink="">
      <xdr:nvSpPr>
        <xdr:cNvPr id="8350" name="Line 6">
          <a:extLst>
            <a:ext uri="{FF2B5EF4-FFF2-40B4-BE49-F238E27FC236}">
              <a16:creationId xmlns:a16="http://schemas.microsoft.com/office/drawing/2014/main" id="{478F8763-4BF4-FA43-5B21-BACA5CC05A2A}"/>
            </a:ext>
          </a:extLst>
        </xdr:cNvPr>
        <xdr:cNvSpPr>
          <a:spLocks noChangeShapeType="1"/>
        </xdr:cNvSpPr>
      </xdr:nvSpPr>
      <xdr:spPr bwMode="auto">
        <a:xfrm>
          <a:off x="1819275" y="3829050"/>
          <a:ext cx="257175" cy="0"/>
        </a:xfrm>
        <a:prstGeom prst="line">
          <a:avLst/>
        </a:prstGeom>
        <a:noFill/>
        <a:ln w="19050">
          <a:solidFill>
            <a:srgbClr val="00000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5</xdr:col>
      <xdr:colOff>19050</xdr:colOff>
      <xdr:row>23</xdr:row>
      <xdr:rowOff>142875</xdr:rowOff>
    </xdr:from>
    <xdr:to>
      <xdr:col>6</xdr:col>
      <xdr:colOff>9525</xdr:colOff>
      <xdr:row>23</xdr:row>
      <xdr:rowOff>142875</xdr:rowOff>
    </xdr:to>
    <xdr:sp macro="" textlink="">
      <xdr:nvSpPr>
        <xdr:cNvPr id="8351" name="Line 7">
          <a:extLst>
            <a:ext uri="{FF2B5EF4-FFF2-40B4-BE49-F238E27FC236}">
              <a16:creationId xmlns:a16="http://schemas.microsoft.com/office/drawing/2014/main" id="{D3745498-D5F8-2D84-2B28-9EB00F5E1BFF}"/>
            </a:ext>
          </a:extLst>
        </xdr:cNvPr>
        <xdr:cNvSpPr>
          <a:spLocks noChangeShapeType="1"/>
        </xdr:cNvSpPr>
      </xdr:nvSpPr>
      <xdr:spPr bwMode="auto">
        <a:xfrm>
          <a:off x="1819275" y="4343400"/>
          <a:ext cx="257175" cy="0"/>
        </a:xfrm>
        <a:prstGeom prst="line">
          <a:avLst/>
        </a:prstGeom>
        <a:noFill/>
        <a:ln w="19050">
          <a:solidFill>
            <a:srgbClr val="00000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4</xdr:col>
      <xdr:colOff>19050</xdr:colOff>
      <xdr:row>28</xdr:row>
      <xdr:rowOff>9525</xdr:rowOff>
    </xdr:from>
    <xdr:to>
      <xdr:col>4</xdr:col>
      <xdr:colOff>314325</xdr:colOff>
      <xdr:row>28</xdr:row>
      <xdr:rowOff>9525</xdr:rowOff>
    </xdr:to>
    <xdr:sp macro="" textlink="">
      <xdr:nvSpPr>
        <xdr:cNvPr id="8352" name="Line 8">
          <a:extLst>
            <a:ext uri="{FF2B5EF4-FFF2-40B4-BE49-F238E27FC236}">
              <a16:creationId xmlns:a16="http://schemas.microsoft.com/office/drawing/2014/main" id="{15E22BCE-EC1E-F7E8-9C47-B6A74AA7B9B9}"/>
            </a:ext>
          </a:extLst>
        </xdr:cNvPr>
        <xdr:cNvSpPr>
          <a:spLocks noChangeShapeType="1"/>
        </xdr:cNvSpPr>
      </xdr:nvSpPr>
      <xdr:spPr bwMode="auto">
        <a:xfrm flipV="1">
          <a:off x="1495425" y="5114925"/>
          <a:ext cx="295275" cy="0"/>
        </a:xfrm>
        <a:prstGeom prst="line">
          <a:avLst/>
        </a:prstGeom>
        <a:noFill/>
        <a:ln w="19050">
          <a:solidFill>
            <a:srgbClr val="000000"/>
          </a:solidFill>
          <a:round/>
          <a:headEnd/>
          <a:tailEnd type="none" w="lg" len="me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142875</xdr:rowOff>
    </xdr:from>
    <xdr:to>
      <xdr:col>5</xdr:col>
      <xdr:colOff>0</xdr:colOff>
      <xdr:row>29</xdr:row>
      <xdr:rowOff>114300</xdr:rowOff>
    </xdr:to>
    <xdr:sp macro="" textlink="">
      <xdr:nvSpPr>
        <xdr:cNvPr id="8353" name="Line 9">
          <a:extLst>
            <a:ext uri="{FF2B5EF4-FFF2-40B4-BE49-F238E27FC236}">
              <a16:creationId xmlns:a16="http://schemas.microsoft.com/office/drawing/2014/main" id="{552ACD65-4A61-34FF-521C-E2CF9CBEEBB7}"/>
            </a:ext>
          </a:extLst>
        </xdr:cNvPr>
        <xdr:cNvSpPr>
          <a:spLocks noChangeShapeType="1"/>
        </xdr:cNvSpPr>
      </xdr:nvSpPr>
      <xdr:spPr bwMode="auto">
        <a:xfrm flipH="1">
          <a:off x="1800225" y="4886325"/>
          <a:ext cx="0" cy="5143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152400</xdr:rowOff>
    </xdr:from>
    <xdr:to>
      <xdr:col>5</xdr:col>
      <xdr:colOff>257175</xdr:colOff>
      <xdr:row>26</xdr:row>
      <xdr:rowOff>152400</xdr:rowOff>
    </xdr:to>
    <xdr:sp macro="" textlink="">
      <xdr:nvSpPr>
        <xdr:cNvPr id="8354" name="Line 10">
          <a:extLst>
            <a:ext uri="{FF2B5EF4-FFF2-40B4-BE49-F238E27FC236}">
              <a16:creationId xmlns:a16="http://schemas.microsoft.com/office/drawing/2014/main" id="{1C5E3080-6F25-DA3B-361D-79B113C5CD14}"/>
            </a:ext>
          </a:extLst>
        </xdr:cNvPr>
        <xdr:cNvSpPr>
          <a:spLocks noChangeShapeType="1"/>
        </xdr:cNvSpPr>
      </xdr:nvSpPr>
      <xdr:spPr bwMode="auto">
        <a:xfrm>
          <a:off x="1800225" y="4895850"/>
          <a:ext cx="257175" cy="0"/>
        </a:xfrm>
        <a:prstGeom prst="line">
          <a:avLst/>
        </a:prstGeom>
        <a:noFill/>
        <a:ln w="19050">
          <a:solidFill>
            <a:srgbClr val="00000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5</xdr:col>
      <xdr:colOff>0</xdr:colOff>
      <xdr:row>29</xdr:row>
      <xdr:rowOff>114300</xdr:rowOff>
    </xdr:from>
    <xdr:to>
      <xdr:col>5</xdr:col>
      <xdr:colOff>257175</xdr:colOff>
      <xdr:row>29</xdr:row>
      <xdr:rowOff>114300</xdr:rowOff>
    </xdr:to>
    <xdr:sp macro="" textlink="">
      <xdr:nvSpPr>
        <xdr:cNvPr id="8355" name="Line 11">
          <a:extLst>
            <a:ext uri="{FF2B5EF4-FFF2-40B4-BE49-F238E27FC236}">
              <a16:creationId xmlns:a16="http://schemas.microsoft.com/office/drawing/2014/main" id="{84215365-3D8B-8094-0778-B9659333D1F9}"/>
            </a:ext>
          </a:extLst>
        </xdr:cNvPr>
        <xdr:cNvSpPr>
          <a:spLocks noChangeShapeType="1"/>
        </xdr:cNvSpPr>
      </xdr:nvSpPr>
      <xdr:spPr bwMode="auto">
        <a:xfrm>
          <a:off x="1800225" y="5400675"/>
          <a:ext cx="257175" cy="0"/>
        </a:xfrm>
        <a:prstGeom prst="line">
          <a:avLst/>
        </a:prstGeom>
        <a:noFill/>
        <a:ln w="19050">
          <a:solidFill>
            <a:srgbClr val="00000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8</xdr:col>
      <xdr:colOff>19050</xdr:colOff>
      <xdr:row>20</xdr:row>
      <xdr:rowOff>142875</xdr:rowOff>
    </xdr:from>
    <xdr:to>
      <xdr:col>8</xdr:col>
      <xdr:colOff>266700</xdr:colOff>
      <xdr:row>20</xdr:row>
      <xdr:rowOff>142875</xdr:rowOff>
    </xdr:to>
    <xdr:sp macro="" textlink="">
      <xdr:nvSpPr>
        <xdr:cNvPr id="8356" name="Line 12">
          <a:extLst>
            <a:ext uri="{FF2B5EF4-FFF2-40B4-BE49-F238E27FC236}">
              <a16:creationId xmlns:a16="http://schemas.microsoft.com/office/drawing/2014/main" id="{C031F363-0EA4-6883-DED9-F01F9B8960DD}"/>
            </a:ext>
          </a:extLst>
        </xdr:cNvPr>
        <xdr:cNvSpPr>
          <a:spLocks noChangeShapeType="1"/>
        </xdr:cNvSpPr>
      </xdr:nvSpPr>
      <xdr:spPr bwMode="auto">
        <a:xfrm>
          <a:off x="2952750" y="3800475"/>
          <a:ext cx="247650" cy="0"/>
        </a:xfrm>
        <a:prstGeom prst="line">
          <a:avLst/>
        </a:prstGeom>
        <a:noFill/>
        <a:ln w="19050">
          <a:solidFill>
            <a:srgbClr val="00000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8</xdr:col>
      <xdr:colOff>19050</xdr:colOff>
      <xdr:row>23</xdr:row>
      <xdr:rowOff>142875</xdr:rowOff>
    </xdr:from>
    <xdr:to>
      <xdr:col>8</xdr:col>
      <xdr:colOff>266700</xdr:colOff>
      <xdr:row>23</xdr:row>
      <xdr:rowOff>142875</xdr:rowOff>
    </xdr:to>
    <xdr:sp macro="" textlink="">
      <xdr:nvSpPr>
        <xdr:cNvPr id="8357" name="Line 15">
          <a:extLst>
            <a:ext uri="{FF2B5EF4-FFF2-40B4-BE49-F238E27FC236}">
              <a16:creationId xmlns:a16="http://schemas.microsoft.com/office/drawing/2014/main" id="{9EC472FE-593A-7953-8C3A-EEECBDD45310}"/>
            </a:ext>
          </a:extLst>
        </xdr:cNvPr>
        <xdr:cNvSpPr>
          <a:spLocks noChangeShapeType="1"/>
        </xdr:cNvSpPr>
      </xdr:nvSpPr>
      <xdr:spPr bwMode="auto">
        <a:xfrm>
          <a:off x="2952750" y="4343400"/>
          <a:ext cx="247650" cy="0"/>
        </a:xfrm>
        <a:prstGeom prst="line">
          <a:avLst/>
        </a:prstGeom>
        <a:noFill/>
        <a:ln w="19050">
          <a:solidFill>
            <a:srgbClr val="00000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8</xdr:col>
      <xdr:colOff>19050</xdr:colOff>
      <xdr:row>29</xdr:row>
      <xdr:rowOff>133350</xdr:rowOff>
    </xdr:from>
    <xdr:to>
      <xdr:col>8</xdr:col>
      <xdr:colOff>266700</xdr:colOff>
      <xdr:row>29</xdr:row>
      <xdr:rowOff>133350</xdr:rowOff>
    </xdr:to>
    <xdr:sp macro="" textlink="">
      <xdr:nvSpPr>
        <xdr:cNvPr id="8358" name="Line 16">
          <a:extLst>
            <a:ext uri="{FF2B5EF4-FFF2-40B4-BE49-F238E27FC236}">
              <a16:creationId xmlns:a16="http://schemas.microsoft.com/office/drawing/2014/main" id="{925E579B-F067-E9B1-525F-64AACF4AE0EC}"/>
            </a:ext>
          </a:extLst>
        </xdr:cNvPr>
        <xdr:cNvSpPr>
          <a:spLocks noChangeShapeType="1"/>
        </xdr:cNvSpPr>
      </xdr:nvSpPr>
      <xdr:spPr bwMode="auto">
        <a:xfrm>
          <a:off x="2952750" y="5419725"/>
          <a:ext cx="247650" cy="0"/>
        </a:xfrm>
        <a:prstGeom prst="line">
          <a:avLst/>
        </a:prstGeom>
        <a:noFill/>
        <a:ln w="19050">
          <a:solidFill>
            <a:srgbClr val="00000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8</xdr:col>
      <xdr:colOff>19050</xdr:colOff>
      <xdr:row>26</xdr:row>
      <xdr:rowOff>133350</xdr:rowOff>
    </xdr:from>
    <xdr:to>
      <xdr:col>8</xdr:col>
      <xdr:colOff>266700</xdr:colOff>
      <xdr:row>26</xdr:row>
      <xdr:rowOff>133350</xdr:rowOff>
    </xdr:to>
    <xdr:sp macro="" textlink="">
      <xdr:nvSpPr>
        <xdr:cNvPr id="8359" name="Line 17">
          <a:extLst>
            <a:ext uri="{FF2B5EF4-FFF2-40B4-BE49-F238E27FC236}">
              <a16:creationId xmlns:a16="http://schemas.microsoft.com/office/drawing/2014/main" id="{900151E2-FC2E-AE1A-3A36-B7901EF156CF}"/>
            </a:ext>
          </a:extLst>
        </xdr:cNvPr>
        <xdr:cNvSpPr>
          <a:spLocks noChangeShapeType="1"/>
        </xdr:cNvSpPr>
      </xdr:nvSpPr>
      <xdr:spPr bwMode="auto">
        <a:xfrm>
          <a:off x="2952750" y="4876800"/>
          <a:ext cx="247650" cy="0"/>
        </a:xfrm>
        <a:prstGeom prst="line">
          <a:avLst/>
        </a:prstGeom>
        <a:noFill/>
        <a:ln w="19050">
          <a:solidFill>
            <a:srgbClr val="00000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2</xdr:col>
      <xdr:colOff>381000</xdr:colOff>
      <xdr:row>19</xdr:row>
      <xdr:rowOff>9525</xdr:rowOff>
    </xdr:from>
    <xdr:to>
      <xdr:col>2</xdr:col>
      <xdr:colOff>381000</xdr:colOff>
      <xdr:row>20</xdr:row>
      <xdr:rowOff>142875</xdr:rowOff>
    </xdr:to>
    <xdr:sp macro="" textlink="">
      <xdr:nvSpPr>
        <xdr:cNvPr id="8360" name="Line 18">
          <a:extLst>
            <a:ext uri="{FF2B5EF4-FFF2-40B4-BE49-F238E27FC236}">
              <a16:creationId xmlns:a16="http://schemas.microsoft.com/office/drawing/2014/main" id="{6BABEFCA-408C-5E92-BDE5-BF050ECF9599}"/>
            </a:ext>
          </a:extLst>
        </xdr:cNvPr>
        <xdr:cNvSpPr>
          <a:spLocks noChangeShapeType="1"/>
        </xdr:cNvSpPr>
      </xdr:nvSpPr>
      <xdr:spPr bwMode="auto">
        <a:xfrm>
          <a:off x="800100" y="3486150"/>
          <a:ext cx="0" cy="314325"/>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381000</xdr:colOff>
      <xdr:row>23</xdr:row>
      <xdr:rowOff>47625</xdr:rowOff>
    </xdr:from>
    <xdr:to>
      <xdr:col>2</xdr:col>
      <xdr:colOff>381000</xdr:colOff>
      <xdr:row>26</xdr:row>
      <xdr:rowOff>123825</xdr:rowOff>
    </xdr:to>
    <xdr:sp macro="" textlink="">
      <xdr:nvSpPr>
        <xdr:cNvPr id="8361" name="Line 19">
          <a:extLst>
            <a:ext uri="{FF2B5EF4-FFF2-40B4-BE49-F238E27FC236}">
              <a16:creationId xmlns:a16="http://schemas.microsoft.com/office/drawing/2014/main" id="{B3495A31-315D-3E19-A177-428D4FB79D64}"/>
            </a:ext>
          </a:extLst>
        </xdr:cNvPr>
        <xdr:cNvSpPr>
          <a:spLocks noChangeShapeType="1"/>
        </xdr:cNvSpPr>
      </xdr:nvSpPr>
      <xdr:spPr bwMode="auto">
        <a:xfrm>
          <a:off x="800100" y="4248150"/>
          <a:ext cx="0" cy="619125"/>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142875</xdr:colOff>
      <xdr:row>20</xdr:row>
      <xdr:rowOff>38100</xdr:rowOff>
    </xdr:from>
    <xdr:to>
      <xdr:col>9</xdr:col>
      <xdr:colOff>171450</xdr:colOff>
      <xdr:row>21</xdr:row>
      <xdr:rowOff>161925</xdr:rowOff>
    </xdr:to>
    <xdr:sp macro="" textlink="">
      <xdr:nvSpPr>
        <xdr:cNvPr id="8362" name="AutoShape 20">
          <a:extLst>
            <a:ext uri="{FF2B5EF4-FFF2-40B4-BE49-F238E27FC236}">
              <a16:creationId xmlns:a16="http://schemas.microsoft.com/office/drawing/2014/main" id="{59399335-68DF-C21A-460F-6A72EDCA4B86}"/>
            </a:ext>
          </a:extLst>
        </xdr:cNvPr>
        <xdr:cNvSpPr>
          <a:spLocks/>
        </xdr:cNvSpPr>
      </xdr:nvSpPr>
      <xdr:spPr bwMode="auto">
        <a:xfrm>
          <a:off x="3362325" y="3695700"/>
          <a:ext cx="28575" cy="304800"/>
        </a:xfrm>
        <a:prstGeom prst="leftBracket">
          <a:avLst>
            <a:gd name="adj" fmla="val 53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19050</xdr:colOff>
      <xdr:row>20</xdr:row>
      <xdr:rowOff>38100</xdr:rowOff>
    </xdr:from>
    <xdr:to>
      <xdr:col>20</xdr:col>
      <xdr:colOff>47625</xdr:colOff>
      <xdr:row>21</xdr:row>
      <xdr:rowOff>142875</xdr:rowOff>
    </xdr:to>
    <xdr:sp macro="" textlink="">
      <xdr:nvSpPr>
        <xdr:cNvPr id="8363" name="AutoShape 21">
          <a:extLst>
            <a:ext uri="{FF2B5EF4-FFF2-40B4-BE49-F238E27FC236}">
              <a16:creationId xmlns:a16="http://schemas.microsoft.com/office/drawing/2014/main" id="{9E2393D6-014A-5970-4073-761752381840}"/>
            </a:ext>
          </a:extLst>
        </xdr:cNvPr>
        <xdr:cNvSpPr>
          <a:spLocks/>
        </xdr:cNvSpPr>
      </xdr:nvSpPr>
      <xdr:spPr bwMode="auto">
        <a:xfrm>
          <a:off x="5591175" y="3695700"/>
          <a:ext cx="28575" cy="285750"/>
        </a:xfrm>
        <a:prstGeom prst="rightBracket">
          <a:avLst>
            <a:gd name="adj" fmla="val 50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95250</xdr:colOff>
      <xdr:row>26</xdr:row>
      <xdr:rowOff>47625</xdr:rowOff>
    </xdr:from>
    <xdr:to>
      <xdr:col>9</xdr:col>
      <xdr:colOff>123825</xdr:colOff>
      <xdr:row>27</xdr:row>
      <xdr:rowOff>171450</xdr:rowOff>
    </xdr:to>
    <xdr:sp macro="" textlink="">
      <xdr:nvSpPr>
        <xdr:cNvPr id="8364" name="AutoShape 24">
          <a:extLst>
            <a:ext uri="{FF2B5EF4-FFF2-40B4-BE49-F238E27FC236}">
              <a16:creationId xmlns:a16="http://schemas.microsoft.com/office/drawing/2014/main" id="{42E1B260-8C41-F1F1-DD80-788422DFCE6E}"/>
            </a:ext>
          </a:extLst>
        </xdr:cNvPr>
        <xdr:cNvSpPr>
          <a:spLocks/>
        </xdr:cNvSpPr>
      </xdr:nvSpPr>
      <xdr:spPr bwMode="auto">
        <a:xfrm>
          <a:off x="3314700" y="4791075"/>
          <a:ext cx="28575" cy="304800"/>
        </a:xfrm>
        <a:prstGeom prst="leftBracket">
          <a:avLst>
            <a:gd name="adj" fmla="val 53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114300</xdr:colOff>
      <xdr:row>26</xdr:row>
      <xdr:rowOff>28575</xdr:rowOff>
    </xdr:from>
    <xdr:to>
      <xdr:col>18</xdr:col>
      <xdr:colOff>152400</xdr:colOff>
      <xdr:row>27</xdr:row>
      <xdr:rowOff>142875</xdr:rowOff>
    </xdr:to>
    <xdr:sp macro="" textlink="">
      <xdr:nvSpPr>
        <xdr:cNvPr id="8365" name="AutoShape 25">
          <a:extLst>
            <a:ext uri="{FF2B5EF4-FFF2-40B4-BE49-F238E27FC236}">
              <a16:creationId xmlns:a16="http://schemas.microsoft.com/office/drawing/2014/main" id="{B5BF34CE-2BEE-19EF-37EB-4DD8639E0368}"/>
            </a:ext>
          </a:extLst>
        </xdr:cNvPr>
        <xdr:cNvSpPr>
          <a:spLocks/>
        </xdr:cNvSpPr>
      </xdr:nvSpPr>
      <xdr:spPr bwMode="auto">
        <a:xfrm>
          <a:off x="5343525" y="4772025"/>
          <a:ext cx="38100" cy="295275"/>
        </a:xfrm>
        <a:prstGeom prst="rightBracket">
          <a:avLst>
            <a:gd name="adj" fmla="val 38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26</xdr:row>
      <xdr:rowOff>28575</xdr:rowOff>
    </xdr:from>
    <xdr:to>
      <xdr:col>22</xdr:col>
      <xdr:colOff>38100</xdr:colOff>
      <xdr:row>27</xdr:row>
      <xdr:rowOff>161925</xdr:rowOff>
    </xdr:to>
    <xdr:sp macro="" textlink="">
      <xdr:nvSpPr>
        <xdr:cNvPr id="8366" name="AutoShape 26">
          <a:extLst>
            <a:ext uri="{FF2B5EF4-FFF2-40B4-BE49-F238E27FC236}">
              <a16:creationId xmlns:a16="http://schemas.microsoft.com/office/drawing/2014/main" id="{E2E44636-9391-5439-0316-294FC32BE5A4}"/>
            </a:ext>
          </a:extLst>
        </xdr:cNvPr>
        <xdr:cNvSpPr>
          <a:spLocks/>
        </xdr:cNvSpPr>
      </xdr:nvSpPr>
      <xdr:spPr bwMode="auto">
        <a:xfrm>
          <a:off x="5915025" y="4772025"/>
          <a:ext cx="28575" cy="314325"/>
        </a:xfrm>
        <a:prstGeom prst="leftBracket">
          <a:avLst>
            <a:gd name="adj" fmla="val 5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285750</xdr:colOff>
      <xdr:row>26</xdr:row>
      <xdr:rowOff>38100</xdr:rowOff>
    </xdr:from>
    <xdr:to>
      <xdr:col>26</xdr:col>
      <xdr:colOff>314325</xdr:colOff>
      <xdr:row>27</xdr:row>
      <xdr:rowOff>152400</xdr:rowOff>
    </xdr:to>
    <xdr:sp macro="" textlink="">
      <xdr:nvSpPr>
        <xdr:cNvPr id="8367" name="AutoShape 27">
          <a:extLst>
            <a:ext uri="{FF2B5EF4-FFF2-40B4-BE49-F238E27FC236}">
              <a16:creationId xmlns:a16="http://schemas.microsoft.com/office/drawing/2014/main" id="{85AC3274-122D-F420-3185-5403BE42D61E}"/>
            </a:ext>
          </a:extLst>
        </xdr:cNvPr>
        <xdr:cNvSpPr>
          <a:spLocks/>
        </xdr:cNvSpPr>
      </xdr:nvSpPr>
      <xdr:spPr bwMode="auto">
        <a:xfrm>
          <a:off x="7334250" y="4781550"/>
          <a:ext cx="28575" cy="295275"/>
        </a:xfrm>
        <a:prstGeom prst="rightBracket">
          <a:avLst>
            <a:gd name="adj" fmla="val 5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114300</xdr:colOff>
      <xdr:row>29</xdr:row>
      <xdr:rowOff>28575</xdr:rowOff>
    </xdr:from>
    <xdr:to>
      <xdr:col>9</xdr:col>
      <xdr:colOff>152400</xdr:colOff>
      <xdr:row>30</xdr:row>
      <xdr:rowOff>152400</xdr:rowOff>
    </xdr:to>
    <xdr:sp macro="" textlink="">
      <xdr:nvSpPr>
        <xdr:cNvPr id="8368" name="AutoShape 28">
          <a:extLst>
            <a:ext uri="{FF2B5EF4-FFF2-40B4-BE49-F238E27FC236}">
              <a16:creationId xmlns:a16="http://schemas.microsoft.com/office/drawing/2014/main" id="{C19B79E6-D81F-A5A8-CC71-08D1BF42A5FF}"/>
            </a:ext>
          </a:extLst>
        </xdr:cNvPr>
        <xdr:cNvSpPr>
          <a:spLocks/>
        </xdr:cNvSpPr>
      </xdr:nvSpPr>
      <xdr:spPr bwMode="auto">
        <a:xfrm>
          <a:off x="3333750" y="5314950"/>
          <a:ext cx="38100" cy="304800"/>
        </a:xfrm>
        <a:prstGeom prst="leftBracket">
          <a:avLst>
            <a:gd name="adj" fmla="val 40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85725</xdr:colOff>
      <xdr:row>29</xdr:row>
      <xdr:rowOff>47625</xdr:rowOff>
    </xdr:from>
    <xdr:to>
      <xdr:col>15</xdr:col>
      <xdr:colOff>114300</xdr:colOff>
      <xdr:row>30</xdr:row>
      <xdr:rowOff>152400</xdr:rowOff>
    </xdr:to>
    <xdr:sp macro="" textlink="">
      <xdr:nvSpPr>
        <xdr:cNvPr id="8369" name="AutoShape 29">
          <a:extLst>
            <a:ext uri="{FF2B5EF4-FFF2-40B4-BE49-F238E27FC236}">
              <a16:creationId xmlns:a16="http://schemas.microsoft.com/office/drawing/2014/main" id="{F87AB7AE-D5C1-77A4-3F61-976D8268176A}"/>
            </a:ext>
          </a:extLst>
        </xdr:cNvPr>
        <xdr:cNvSpPr>
          <a:spLocks/>
        </xdr:cNvSpPr>
      </xdr:nvSpPr>
      <xdr:spPr bwMode="auto">
        <a:xfrm>
          <a:off x="4638675" y="5334000"/>
          <a:ext cx="28575" cy="285750"/>
        </a:xfrm>
        <a:prstGeom prst="rightBracket">
          <a:avLst>
            <a:gd name="adj" fmla="val 50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209550</xdr:colOff>
      <xdr:row>29</xdr:row>
      <xdr:rowOff>19050</xdr:rowOff>
    </xdr:from>
    <xdr:to>
      <xdr:col>17</xdr:col>
      <xdr:colOff>0</xdr:colOff>
      <xdr:row>30</xdr:row>
      <xdr:rowOff>161925</xdr:rowOff>
    </xdr:to>
    <xdr:sp macro="" textlink="">
      <xdr:nvSpPr>
        <xdr:cNvPr id="8370" name="AutoShape 30">
          <a:extLst>
            <a:ext uri="{FF2B5EF4-FFF2-40B4-BE49-F238E27FC236}">
              <a16:creationId xmlns:a16="http://schemas.microsoft.com/office/drawing/2014/main" id="{781DA984-F85C-54A3-EB5A-2FECA09D20ED}"/>
            </a:ext>
          </a:extLst>
        </xdr:cNvPr>
        <xdr:cNvSpPr>
          <a:spLocks/>
        </xdr:cNvSpPr>
      </xdr:nvSpPr>
      <xdr:spPr bwMode="auto">
        <a:xfrm>
          <a:off x="4943475" y="5305425"/>
          <a:ext cx="28575" cy="323850"/>
        </a:xfrm>
        <a:prstGeom prst="leftBracket">
          <a:avLst>
            <a:gd name="adj" fmla="val 5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114300</xdr:colOff>
      <xdr:row>29</xdr:row>
      <xdr:rowOff>47625</xdr:rowOff>
    </xdr:from>
    <xdr:to>
      <xdr:col>23</xdr:col>
      <xdr:colOff>142875</xdr:colOff>
      <xdr:row>30</xdr:row>
      <xdr:rowOff>161925</xdr:rowOff>
    </xdr:to>
    <xdr:sp macro="" textlink="">
      <xdr:nvSpPr>
        <xdr:cNvPr id="8371" name="AutoShape 31">
          <a:extLst>
            <a:ext uri="{FF2B5EF4-FFF2-40B4-BE49-F238E27FC236}">
              <a16:creationId xmlns:a16="http://schemas.microsoft.com/office/drawing/2014/main" id="{1B0ED0E4-7B71-1D97-91DF-DDCAEFD0923B}"/>
            </a:ext>
          </a:extLst>
        </xdr:cNvPr>
        <xdr:cNvSpPr>
          <a:spLocks/>
        </xdr:cNvSpPr>
      </xdr:nvSpPr>
      <xdr:spPr bwMode="auto">
        <a:xfrm>
          <a:off x="6200775" y="5334000"/>
          <a:ext cx="28575" cy="295275"/>
        </a:xfrm>
        <a:prstGeom prst="rightBracket">
          <a:avLst>
            <a:gd name="adj" fmla="val 5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38100</xdr:colOff>
      <xdr:row>20</xdr:row>
      <xdr:rowOff>19050</xdr:rowOff>
    </xdr:from>
    <xdr:to>
      <xdr:col>9</xdr:col>
      <xdr:colOff>114300</xdr:colOff>
      <xdr:row>21</xdr:row>
      <xdr:rowOff>161925</xdr:rowOff>
    </xdr:to>
    <xdr:sp macro="" textlink="">
      <xdr:nvSpPr>
        <xdr:cNvPr id="8372" name="AutoShape 136">
          <a:extLst>
            <a:ext uri="{FF2B5EF4-FFF2-40B4-BE49-F238E27FC236}">
              <a16:creationId xmlns:a16="http://schemas.microsoft.com/office/drawing/2014/main" id="{F665B564-AF3E-9F97-F36B-51C638A33970}"/>
            </a:ext>
          </a:extLst>
        </xdr:cNvPr>
        <xdr:cNvSpPr>
          <a:spLocks/>
        </xdr:cNvSpPr>
      </xdr:nvSpPr>
      <xdr:spPr bwMode="auto">
        <a:xfrm>
          <a:off x="3257550" y="3676650"/>
          <a:ext cx="76200" cy="323850"/>
        </a:xfrm>
        <a:prstGeom prst="leftBrace">
          <a:avLst>
            <a:gd name="adj1" fmla="val 35417"/>
            <a:gd name="adj2" fmla="val 50000"/>
          </a:avLst>
        </a:prstGeom>
        <a:noFill/>
        <a:ln w="9525">
          <a:solidFill>
            <a:srgbClr val="000000"/>
          </a:solidFill>
          <a:round/>
          <a:headEnd/>
          <a:tailEnd type="none" w="lg" len="me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20</xdr:row>
      <xdr:rowOff>38100</xdr:rowOff>
    </xdr:from>
    <xdr:to>
      <xdr:col>24</xdr:col>
      <xdr:colOff>133350</xdr:colOff>
      <xdr:row>21</xdr:row>
      <xdr:rowOff>152400</xdr:rowOff>
    </xdr:to>
    <xdr:sp macro="" textlink="">
      <xdr:nvSpPr>
        <xdr:cNvPr id="8373" name="AutoShape 137">
          <a:extLst>
            <a:ext uri="{FF2B5EF4-FFF2-40B4-BE49-F238E27FC236}">
              <a16:creationId xmlns:a16="http://schemas.microsoft.com/office/drawing/2014/main" id="{8EBDCC70-A1F0-BEAC-35F9-72A155C37725}"/>
            </a:ext>
          </a:extLst>
        </xdr:cNvPr>
        <xdr:cNvSpPr>
          <a:spLocks/>
        </xdr:cNvSpPr>
      </xdr:nvSpPr>
      <xdr:spPr bwMode="auto">
        <a:xfrm>
          <a:off x="6343650" y="3695700"/>
          <a:ext cx="123825" cy="295275"/>
        </a:xfrm>
        <a:prstGeom prst="rightBrace">
          <a:avLst>
            <a:gd name="adj1" fmla="val 19872"/>
            <a:gd name="adj2" fmla="val 45162"/>
          </a:avLst>
        </a:prstGeom>
        <a:noFill/>
        <a:ln w="9525">
          <a:solidFill>
            <a:srgbClr val="000000"/>
          </a:solidFill>
          <a:round/>
          <a:headEnd/>
          <a:tailEnd type="none" w="lg" len="me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xdr:colOff>
      <xdr:row>26</xdr:row>
      <xdr:rowOff>98425</xdr:rowOff>
    </xdr:from>
    <xdr:to>
      <xdr:col>14</xdr:col>
      <xdr:colOff>0</xdr:colOff>
      <xdr:row>27</xdr:row>
      <xdr:rowOff>136525</xdr:rowOff>
    </xdr:to>
    <xdr:sp macro="" textlink="">
      <xdr:nvSpPr>
        <xdr:cNvPr id="1197" name="Rectangle 173">
          <a:extLst>
            <a:ext uri="{FF2B5EF4-FFF2-40B4-BE49-F238E27FC236}">
              <a16:creationId xmlns:a16="http://schemas.microsoft.com/office/drawing/2014/main" id="{C43B422D-D82F-81BA-FD6B-D8248FED6F3F}"/>
            </a:ext>
          </a:extLst>
        </xdr:cNvPr>
        <xdr:cNvSpPr>
          <a:spLocks noChangeArrowheads="1"/>
        </xdr:cNvSpPr>
      </xdr:nvSpPr>
      <xdr:spPr bwMode="auto">
        <a:xfrm>
          <a:off x="3581400" y="4848225"/>
          <a:ext cx="762000" cy="219075"/>
        </a:xfrm>
        <a:prstGeom prst="rect">
          <a:avLst/>
        </a:prstGeom>
        <a:noFill/>
        <a:ln w="19050" algn="ctr">
          <a:noFill/>
          <a:miter lim="800000"/>
          <a:headEnd/>
          <a:tailEnd type="none" w="lg" len="med"/>
        </a:ln>
        <a:effectLst/>
      </xdr:spPr>
      <xdr:txBody>
        <a:bodyPr vertOverflow="clip" wrap="square" lIns="27432" tIns="18288" rIns="0" bIns="0" anchor="t" upright="1"/>
        <a:lstStyle/>
        <a:p>
          <a:pPr algn="l" rtl="0">
            <a:lnSpc>
              <a:spcPts val="1300"/>
            </a:lnSpc>
            <a:defRPr sz="1000"/>
          </a:pPr>
          <a:r>
            <a:rPr lang="ja-JP" altLang="en-US" sz="1050" b="0" i="0" u="none" strike="noStrike" baseline="0">
              <a:solidFill>
                <a:srgbClr val="000000"/>
              </a:solidFill>
              <a:latin typeface="ＭＳ 明朝"/>
              <a:ea typeface="ＭＳ 明朝"/>
            </a:rPr>
            <a:t>万円 ＋</a:t>
          </a:r>
        </a:p>
        <a:p>
          <a:pPr algn="l" rtl="0">
            <a:lnSpc>
              <a:spcPts val="1300"/>
            </a:lnSpc>
            <a:defRPr sz="1000"/>
          </a:pPr>
          <a:endParaRPr lang="ja-JP" altLang="en-US" sz="1050" b="0" i="0" u="none" strike="noStrike" baseline="0">
            <a:solidFill>
              <a:srgbClr val="000000"/>
            </a:solidFill>
            <a:latin typeface="ＭＳ 明朝"/>
            <a:ea typeface="ＭＳ 明朝"/>
          </a:endParaRPr>
        </a:p>
      </xdr:txBody>
    </xdr:sp>
    <xdr:clientData/>
  </xdr:twoCellAnchor>
  <xdr:twoCellAnchor>
    <xdr:from>
      <xdr:col>13</xdr:col>
      <xdr:colOff>123825</xdr:colOff>
      <xdr:row>26</xdr:row>
      <xdr:rowOff>3175</xdr:rowOff>
    </xdr:from>
    <xdr:to>
      <xdr:col>15</xdr:col>
      <xdr:colOff>9525</xdr:colOff>
      <xdr:row>28</xdr:row>
      <xdr:rowOff>41275</xdr:rowOff>
    </xdr:to>
    <xdr:sp macro="" textlink="">
      <xdr:nvSpPr>
        <xdr:cNvPr id="1198" name="Rectangle 174">
          <a:extLst>
            <a:ext uri="{FF2B5EF4-FFF2-40B4-BE49-F238E27FC236}">
              <a16:creationId xmlns:a16="http://schemas.microsoft.com/office/drawing/2014/main" id="{1E0A1016-96F3-3D16-593F-B2D73CB1CB26}"/>
            </a:ext>
          </a:extLst>
        </xdr:cNvPr>
        <xdr:cNvSpPr>
          <a:spLocks noChangeArrowheads="1"/>
        </xdr:cNvSpPr>
      </xdr:nvSpPr>
      <xdr:spPr bwMode="auto">
        <a:xfrm>
          <a:off x="4210050" y="4752975"/>
          <a:ext cx="352425" cy="400050"/>
        </a:xfrm>
        <a:prstGeom prst="rect">
          <a:avLst/>
        </a:prstGeom>
        <a:noFill/>
        <a:ln w="19050" algn="ctr">
          <a:noFill/>
          <a:miter lim="800000"/>
          <a:headEnd/>
          <a:tailEnd type="none" w="lg" len="med"/>
        </a:ln>
        <a:effectLst/>
      </xdr:spPr>
      <xdr:txBody>
        <a:bodyPr vertOverflow="clip" wrap="square" lIns="27432" tIns="18288" rIns="0" bIns="0" anchor="t" upright="1"/>
        <a:lstStyle/>
        <a:p>
          <a:pPr algn="l" rtl="0">
            <a:lnSpc>
              <a:spcPts val="1300"/>
            </a:lnSpc>
            <a:defRPr sz="1000"/>
          </a:pPr>
          <a:r>
            <a:rPr lang="ja-JP" altLang="en-US" sz="1050" b="0" i="0" u="none" strike="noStrike" baseline="0">
              <a:solidFill>
                <a:srgbClr val="000000"/>
              </a:solidFill>
              <a:latin typeface="ＭＳ 明朝"/>
              <a:ea typeface="ＭＳ 明朝"/>
            </a:rPr>
            <a:t>基本</a:t>
          </a:r>
        </a:p>
        <a:p>
          <a:pPr algn="l" rtl="0">
            <a:lnSpc>
              <a:spcPts val="1200"/>
            </a:lnSpc>
            <a:defRPr sz="1000"/>
          </a:pPr>
          <a:r>
            <a:rPr lang="ja-JP" altLang="en-US" sz="1050" b="0" i="0" u="none" strike="noStrike" baseline="0">
              <a:solidFill>
                <a:srgbClr val="000000"/>
              </a:solidFill>
              <a:latin typeface="ＭＳ 明朝"/>
              <a:ea typeface="ＭＳ 明朝"/>
            </a:rPr>
            <a:t>月額</a:t>
          </a:r>
        </a:p>
      </xdr:txBody>
    </xdr:sp>
    <xdr:clientData/>
  </xdr:twoCellAnchor>
  <xdr:twoCellAnchor>
    <xdr:from>
      <xdr:col>9</xdr:col>
      <xdr:colOff>149225</xdr:colOff>
      <xdr:row>23</xdr:row>
      <xdr:rowOff>19050</xdr:rowOff>
    </xdr:from>
    <xdr:to>
      <xdr:col>13</xdr:col>
      <xdr:colOff>43</xdr:colOff>
      <xdr:row>25</xdr:row>
      <xdr:rowOff>0</xdr:rowOff>
    </xdr:to>
    <xdr:sp macro="" textlink="">
      <xdr:nvSpPr>
        <xdr:cNvPr id="1199" name="Rectangle 175">
          <a:extLst>
            <a:ext uri="{FF2B5EF4-FFF2-40B4-BE49-F238E27FC236}">
              <a16:creationId xmlns:a16="http://schemas.microsoft.com/office/drawing/2014/main" id="{B24E54E3-F223-B2BA-5762-B04BC190176C}"/>
            </a:ext>
          </a:extLst>
        </xdr:cNvPr>
        <xdr:cNvSpPr>
          <a:spLocks noChangeArrowheads="1"/>
        </xdr:cNvSpPr>
      </xdr:nvSpPr>
      <xdr:spPr bwMode="auto">
        <a:xfrm>
          <a:off x="3371850" y="4219575"/>
          <a:ext cx="714375" cy="342900"/>
        </a:xfrm>
        <a:prstGeom prst="rect">
          <a:avLst/>
        </a:prstGeom>
        <a:noFill/>
        <a:ln w="19050" algn="ctr">
          <a:noFill/>
          <a:miter lim="800000"/>
          <a:headEnd/>
          <a:tailEnd type="none" w="lg" len="med"/>
        </a:ln>
        <a:effectLst/>
      </xdr:spPr>
      <xdr:txBody>
        <a:bodyPr vertOverflow="clip" wrap="square" lIns="27432" tIns="18288" rIns="0" bIns="0" anchor="t" upright="1"/>
        <a:lstStyle/>
        <a:p>
          <a:pPr algn="l" rtl="0">
            <a:lnSpc>
              <a:spcPts val="1300"/>
            </a:lnSpc>
            <a:defRPr sz="1000"/>
          </a:pPr>
          <a:r>
            <a:rPr lang="ja-JP" altLang="en-US" sz="1050" b="0" i="0" u="none" strike="noStrike" baseline="0">
              <a:solidFill>
                <a:srgbClr val="000000"/>
              </a:solidFill>
              <a:latin typeface="ＭＳ 明朝"/>
              <a:ea typeface="ＭＳ 明朝"/>
            </a:rPr>
            <a:t>総報酬月</a:t>
          </a:r>
        </a:p>
        <a:p>
          <a:pPr algn="l" rtl="0">
            <a:lnSpc>
              <a:spcPts val="1200"/>
            </a:lnSpc>
            <a:defRPr sz="1000"/>
          </a:pPr>
          <a:r>
            <a:rPr lang="ja-JP" altLang="en-US" sz="1050" b="0" i="0" u="none" strike="noStrike" baseline="0">
              <a:solidFill>
                <a:srgbClr val="000000"/>
              </a:solidFill>
              <a:latin typeface="ＭＳ 明朝"/>
              <a:ea typeface="ＭＳ 明朝"/>
            </a:rPr>
            <a:t>額相当額</a:t>
          </a:r>
        </a:p>
      </xdr:txBody>
    </xdr:sp>
    <xdr:clientData/>
  </xdr:twoCellAnchor>
  <xdr:twoCellAnchor>
    <xdr:from>
      <xdr:col>22</xdr:col>
      <xdr:colOff>47625</xdr:colOff>
      <xdr:row>26</xdr:row>
      <xdr:rowOff>19050</xdr:rowOff>
    </xdr:from>
    <xdr:to>
      <xdr:col>24</xdr:col>
      <xdr:colOff>292144</xdr:colOff>
      <xdr:row>28</xdr:row>
      <xdr:rowOff>41327</xdr:rowOff>
    </xdr:to>
    <xdr:sp macro="" textlink="">
      <xdr:nvSpPr>
        <xdr:cNvPr id="1200" name="Rectangle 176">
          <a:extLst>
            <a:ext uri="{FF2B5EF4-FFF2-40B4-BE49-F238E27FC236}">
              <a16:creationId xmlns:a16="http://schemas.microsoft.com/office/drawing/2014/main" id="{9CE4A841-EED5-564F-576C-401BD0D89293}"/>
            </a:ext>
          </a:extLst>
        </xdr:cNvPr>
        <xdr:cNvSpPr>
          <a:spLocks noChangeArrowheads="1"/>
        </xdr:cNvSpPr>
      </xdr:nvSpPr>
      <xdr:spPr bwMode="auto">
        <a:xfrm>
          <a:off x="5953125" y="4762500"/>
          <a:ext cx="676275" cy="390525"/>
        </a:xfrm>
        <a:prstGeom prst="rect">
          <a:avLst/>
        </a:prstGeom>
        <a:noFill/>
        <a:ln w="19050" algn="ctr">
          <a:noFill/>
          <a:miter lim="800000"/>
          <a:headEnd/>
          <a:tailEnd type="none" w="lg" len="med"/>
        </a:ln>
        <a:effectLst/>
      </xdr:spPr>
      <xdr:txBody>
        <a:bodyPr vertOverflow="clip" wrap="square" lIns="27432" tIns="18288" rIns="0" bIns="0" anchor="t" upright="1"/>
        <a:lstStyle/>
        <a:p>
          <a:pPr algn="l" rtl="0">
            <a:lnSpc>
              <a:spcPts val="1300"/>
            </a:lnSpc>
            <a:defRPr sz="1000"/>
          </a:pPr>
          <a:r>
            <a:rPr lang="ja-JP" altLang="en-US" sz="1050" b="0" i="0" u="none" strike="noStrike" baseline="0">
              <a:solidFill>
                <a:srgbClr val="000000"/>
              </a:solidFill>
              <a:latin typeface="ＭＳ 明朝"/>
              <a:ea typeface="ＭＳ 明朝"/>
            </a:rPr>
            <a:t>総報酬月</a:t>
          </a:r>
        </a:p>
        <a:p>
          <a:pPr algn="l" rtl="0">
            <a:lnSpc>
              <a:spcPts val="1200"/>
            </a:lnSpc>
            <a:defRPr sz="1000"/>
          </a:pPr>
          <a:r>
            <a:rPr lang="ja-JP" altLang="en-US" sz="1050" b="0" i="0" u="none" strike="noStrike" baseline="0">
              <a:solidFill>
                <a:srgbClr val="000000"/>
              </a:solidFill>
              <a:latin typeface="ＭＳ 明朝"/>
              <a:ea typeface="ＭＳ 明朝"/>
            </a:rPr>
            <a:t>額相当額</a:t>
          </a:r>
        </a:p>
      </xdr:txBody>
    </xdr:sp>
    <xdr:clientData/>
  </xdr:twoCellAnchor>
  <xdr:twoCellAnchor>
    <xdr:from>
      <xdr:col>11</xdr:col>
      <xdr:colOff>38100</xdr:colOff>
      <xdr:row>29</xdr:row>
      <xdr:rowOff>98425</xdr:rowOff>
    </xdr:from>
    <xdr:to>
      <xdr:col>13</xdr:col>
      <xdr:colOff>9525</xdr:colOff>
      <xdr:row>30</xdr:row>
      <xdr:rowOff>136525</xdr:rowOff>
    </xdr:to>
    <xdr:sp macro="" textlink="">
      <xdr:nvSpPr>
        <xdr:cNvPr id="1201" name="Rectangle 177">
          <a:extLst>
            <a:ext uri="{FF2B5EF4-FFF2-40B4-BE49-F238E27FC236}">
              <a16:creationId xmlns:a16="http://schemas.microsoft.com/office/drawing/2014/main" id="{61D9550D-92DE-88EC-DE62-EFEF518316E0}"/>
            </a:ext>
          </a:extLst>
        </xdr:cNvPr>
        <xdr:cNvSpPr>
          <a:spLocks noChangeArrowheads="1"/>
        </xdr:cNvSpPr>
      </xdr:nvSpPr>
      <xdr:spPr bwMode="auto">
        <a:xfrm>
          <a:off x="3600450" y="5391150"/>
          <a:ext cx="495300" cy="219075"/>
        </a:xfrm>
        <a:prstGeom prst="rect">
          <a:avLst/>
        </a:prstGeom>
        <a:noFill/>
        <a:ln w="19050" algn="ctr">
          <a:noFill/>
          <a:miter lim="800000"/>
          <a:headEnd/>
          <a:tailEnd type="none" w="lg" len="med"/>
        </a:ln>
        <a:effectLst/>
      </xdr:spPr>
      <xdr:txBody>
        <a:bodyPr vertOverflow="clip" wrap="square" lIns="27432" tIns="18288" rIns="0" bIns="0" anchor="t" upright="1"/>
        <a:lstStyle/>
        <a:p>
          <a:pPr algn="l" rtl="0">
            <a:lnSpc>
              <a:spcPts val="1300"/>
            </a:lnSpc>
            <a:defRPr sz="1000"/>
          </a:pPr>
          <a:r>
            <a:rPr lang="ja-JP" altLang="en-US" sz="1050" b="0" i="0" u="none" strike="noStrike" baseline="0">
              <a:solidFill>
                <a:srgbClr val="000000"/>
              </a:solidFill>
              <a:latin typeface="ＭＳ 明朝"/>
              <a:ea typeface="ＭＳ 明朝"/>
            </a:rPr>
            <a:t>万円 </a:t>
          </a:r>
        </a:p>
        <a:p>
          <a:pPr algn="l" rtl="0">
            <a:lnSpc>
              <a:spcPts val="1300"/>
            </a:lnSpc>
            <a:defRPr sz="1000"/>
          </a:pPr>
          <a:endParaRPr lang="ja-JP" altLang="en-US" sz="1050" b="0" i="0" u="none" strike="noStrike" baseline="0">
            <a:solidFill>
              <a:srgbClr val="000000"/>
            </a:solidFill>
            <a:latin typeface="ＭＳ 明朝"/>
            <a:ea typeface="ＭＳ 明朝"/>
          </a:endParaRPr>
        </a:p>
      </xdr:txBody>
    </xdr:sp>
    <xdr:clientData/>
  </xdr:twoCellAnchor>
  <xdr:twoCellAnchor>
    <xdr:from>
      <xdr:col>9</xdr:col>
      <xdr:colOff>19050</xdr:colOff>
      <xdr:row>29</xdr:row>
      <xdr:rowOff>19050</xdr:rowOff>
    </xdr:from>
    <xdr:to>
      <xdr:col>9</xdr:col>
      <xdr:colOff>95250</xdr:colOff>
      <xdr:row>30</xdr:row>
      <xdr:rowOff>161925</xdr:rowOff>
    </xdr:to>
    <xdr:sp macro="" textlink="">
      <xdr:nvSpPr>
        <xdr:cNvPr id="8379" name="AutoShape 189">
          <a:extLst>
            <a:ext uri="{FF2B5EF4-FFF2-40B4-BE49-F238E27FC236}">
              <a16:creationId xmlns:a16="http://schemas.microsoft.com/office/drawing/2014/main" id="{C3DE3C0C-1300-08FF-2A08-844D4BA60B87}"/>
            </a:ext>
          </a:extLst>
        </xdr:cNvPr>
        <xdr:cNvSpPr>
          <a:spLocks/>
        </xdr:cNvSpPr>
      </xdr:nvSpPr>
      <xdr:spPr bwMode="auto">
        <a:xfrm>
          <a:off x="3238500" y="5305425"/>
          <a:ext cx="76200" cy="323850"/>
        </a:xfrm>
        <a:prstGeom prst="leftBrace">
          <a:avLst>
            <a:gd name="adj1" fmla="val 35417"/>
            <a:gd name="adj2" fmla="val 50000"/>
          </a:avLst>
        </a:prstGeom>
        <a:noFill/>
        <a:ln w="9525">
          <a:solidFill>
            <a:srgbClr val="000000"/>
          </a:solidFill>
          <a:round/>
          <a:headEnd/>
          <a:tailEnd type="none" w="lg" len="me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152400</xdr:colOff>
      <xdr:row>29</xdr:row>
      <xdr:rowOff>28575</xdr:rowOff>
    </xdr:from>
    <xdr:to>
      <xdr:col>24</xdr:col>
      <xdr:colOff>28575</xdr:colOff>
      <xdr:row>30</xdr:row>
      <xdr:rowOff>142875</xdr:rowOff>
    </xdr:to>
    <xdr:sp macro="" textlink="">
      <xdr:nvSpPr>
        <xdr:cNvPr id="8380" name="AutoShape 190">
          <a:extLst>
            <a:ext uri="{FF2B5EF4-FFF2-40B4-BE49-F238E27FC236}">
              <a16:creationId xmlns:a16="http://schemas.microsoft.com/office/drawing/2014/main" id="{CB665D69-0875-69BC-041D-BDB678DA912E}"/>
            </a:ext>
          </a:extLst>
        </xdr:cNvPr>
        <xdr:cNvSpPr>
          <a:spLocks/>
        </xdr:cNvSpPr>
      </xdr:nvSpPr>
      <xdr:spPr bwMode="auto">
        <a:xfrm>
          <a:off x="6238875" y="5314950"/>
          <a:ext cx="123825" cy="295275"/>
        </a:xfrm>
        <a:prstGeom prst="rightBrace">
          <a:avLst>
            <a:gd name="adj1" fmla="val 19872"/>
            <a:gd name="adj2" fmla="val 45162"/>
          </a:avLst>
        </a:prstGeom>
        <a:noFill/>
        <a:ln w="9525">
          <a:solidFill>
            <a:srgbClr val="000000"/>
          </a:solidFill>
          <a:round/>
          <a:headEnd/>
          <a:tailEnd type="none" w="lg" len="me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xdr:colOff>
      <xdr:row>26</xdr:row>
      <xdr:rowOff>47625</xdr:rowOff>
    </xdr:from>
    <xdr:to>
      <xdr:col>9</xdr:col>
      <xdr:colOff>85725</xdr:colOff>
      <xdr:row>28</xdr:row>
      <xdr:rowOff>9525</xdr:rowOff>
    </xdr:to>
    <xdr:sp macro="" textlink="">
      <xdr:nvSpPr>
        <xdr:cNvPr id="8381" name="AutoShape 191">
          <a:extLst>
            <a:ext uri="{FF2B5EF4-FFF2-40B4-BE49-F238E27FC236}">
              <a16:creationId xmlns:a16="http://schemas.microsoft.com/office/drawing/2014/main" id="{E569D17A-CDEF-3841-50EC-0EB63C2BCAA0}"/>
            </a:ext>
          </a:extLst>
        </xdr:cNvPr>
        <xdr:cNvSpPr>
          <a:spLocks/>
        </xdr:cNvSpPr>
      </xdr:nvSpPr>
      <xdr:spPr bwMode="auto">
        <a:xfrm>
          <a:off x="3228975" y="4791075"/>
          <a:ext cx="76200" cy="323850"/>
        </a:xfrm>
        <a:prstGeom prst="leftBrace">
          <a:avLst>
            <a:gd name="adj1" fmla="val 35417"/>
            <a:gd name="adj2" fmla="val 50000"/>
          </a:avLst>
        </a:prstGeom>
        <a:noFill/>
        <a:ln w="9525">
          <a:solidFill>
            <a:srgbClr val="000000"/>
          </a:solidFill>
          <a:round/>
          <a:headEnd/>
          <a:tailEnd type="none" w="lg" len="me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314325</xdr:colOff>
      <xdr:row>26</xdr:row>
      <xdr:rowOff>28575</xdr:rowOff>
    </xdr:from>
    <xdr:to>
      <xdr:col>27</xdr:col>
      <xdr:colOff>85725</xdr:colOff>
      <xdr:row>27</xdr:row>
      <xdr:rowOff>142875</xdr:rowOff>
    </xdr:to>
    <xdr:sp macro="" textlink="">
      <xdr:nvSpPr>
        <xdr:cNvPr id="8382" name="AutoShape 192">
          <a:extLst>
            <a:ext uri="{FF2B5EF4-FFF2-40B4-BE49-F238E27FC236}">
              <a16:creationId xmlns:a16="http://schemas.microsoft.com/office/drawing/2014/main" id="{1F9B72FD-0DD6-8E33-82AA-5548AA21A634}"/>
            </a:ext>
          </a:extLst>
        </xdr:cNvPr>
        <xdr:cNvSpPr>
          <a:spLocks/>
        </xdr:cNvSpPr>
      </xdr:nvSpPr>
      <xdr:spPr bwMode="auto">
        <a:xfrm>
          <a:off x="7362825" y="4772025"/>
          <a:ext cx="123825" cy="295275"/>
        </a:xfrm>
        <a:prstGeom prst="rightBrace">
          <a:avLst>
            <a:gd name="adj1" fmla="val 19872"/>
            <a:gd name="adj2" fmla="val 41935"/>
          </a:avLst>
        </a:prstGeom>
        <a:noFill/>
        <a:ln w="9525">
          <a:solidFill>
            <a:srgbClr val="000000"/>
          </a:solidFill>
          <a:round/>
          <a:headEnd/>
          <a:tailEnd type="none" w="lg" len="me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95250</xdr:colOff>
      <xdr:row>23</xdr:row>
      <xdr:rowOff>57150</xdr:rowOff>
    </xdr:from>
    <xdr:to>
      <xdr:col>9</xdr:col>
      <xdr:colOff>123825</xdr:colOff>
      <xdr:row>25</xdr:row>
      <xdr:rowOff>0</xdr:rowOff>
    </xdr:to>
    <xdr:sp macro="" textlink="">
      <xdr:nvSpPr>
        <xdr:cNvPr id="8383" name="AutoShape 193">
          <a:extLst>
            <a:ext uri="{FF2B5EF4-FFF2-40B4-BE49-F238E27FC236}">
              <a16:creationId xmlns:a16="http://schemas.microsoft.com/office/drawing/2014/main" id="{FA7CEA21-206C-7455-AEAC-F78550BF5888}"/>
            </a:ext>
          </a:extLst>
        </xdr:cNvPr>
        <xdr:cNvSpPr>
          <a:spLocks/>
        </xdr:cNvSpPr>
      </xdr:nvSpPr>
      <xdr:spPr bwMode="auto">
        <a:xfrm>
          <a:off x="3314700" y="4257675"/>
          <a:ext cx="28575" cy="304800"/>
        </a:xfrm>
        <a:prstGeom prst="leftBracket">
          <a:avLst>
            <a:gd name="adj" fmla="val 53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28575</xdr:colOff>
      <xdr:row>23</xdr:row>
      <xdr:rowOff>38100</xdr:rowOff>
    </xdr:from>
    <xdr:to>
      <xdr:col>15</xdr:col>
      <xdr:colOff>57150</xdr:colOff>
      <xdr:row>24</xdr:row>
      <xdr:rowOff>142875</xdr:rowOff>
    </xdr:to>
    <xdr:sp macro="" textlink="">
      <xdr:nvSpPr>
        <xdr:cNvPr id="8384" name="AutoShape 194">
          <a:extLst>
            <a:ext uri="{FF2B5EF4-FFF2-40B4-BE49-F238E27FC236}">
              <a16:creationId xmlns:a16="http://schemas.microsoft.com/office/drawing/2014/main" id="{40EFFAAA-F025-7466-F684-07B44F6D400C}"/>
            </a:ext>
          </a:extLst>
        </xdr:cNvPr>
        <xdr:cNvSpPr>
          <a:spLocks/>
        </xdr:cNvSpPr>
      </xdr:nvSpPr>
      <xdr:spPr bwMode="auto">
        <a:xfrm>
          <a:off x="4581525" y="4238625"/>
          <a:ext cx="28575" cy="285750"/>
        </a:xfrm>
        <a:prstGeom prst="rightBracket">
          <a:avLst>
            <a:gd name="adj" fmla="val 50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19050</xdr:colOff>
      <xdr:row>17</xdr:row>
      <xdr:rowOff>114300</xdr:rowOff>
    </xdr:from>
    <xdr:to>
      <xdr:col>6</xdr:col>
      <xdr:colOff>9525</xdr:colOff>
      <xdr:row>17</xdr:row>
      <xdr:rowOff>114300</xdr:rowOff>
    </xdr:to>
    <xdr:sp macro="" textlink="">
      <xdr:nvSpPr>
        <xdr:cNvPr id="8385" name="Line 199">
          <a:extLst>
            <a:ext uri="{FF2B5EF4-FFF2-40B4-BE49-F238E27FC236}">
              <a16:creationId xmlns:a16="http://schemas.microsoft.com/office/drawing/2014/main" id="{61E06EA4-9C4A-2388-E94B-64F7F739D3A0}"/>
            </a:ext>
          </a:extLst>
        </xdr:cNvPr>
        <xdr:cNvSpPr>
          <a:spLocks noChangeShapeType="1"/>
        </xdr:cNvSpPr>
      </xdr:nvSpPr>
      <xdr:spPr bwMode="auto">
        <a:xfrm>
          <a:off x="1495425" y="3228975"/>
          <a:ext cx="581025" cy="0"/>
        </a:xfrm>
        <a:prstGeom prst="line">
          <a:avLst/>
        </a:prstGeom>
        <a:noFill/>
        <a:ln w="19050">
          <a:solidFill>
            <a:srgbClr val="000000"/>
          </a:solidFill>
          <a:round/>
          <a:headEnd/>
          <a:tailEnd type="triangle" w="lg" len="med"/>
        </a:ln>
        <a:extLst>
          <a:ext uri="{909E8E84-426E-40DD-AFC4-6F175D3DCCD1}">
            <a14:hiddenFill xmlns:a14="http://schemas.microsoft.com/office/drawing/2010/main">
              <a:noFill/>
            </a14:hiddenFill>
          </a:ext>
        </a:extLst>
      </xdr:spPr>
    </xdr:sp>
    <xdr:clientData/>
  </xdr:twoCellAnchor>
  <xdr:twoCellAnchor editAs="oneCell">
    <xdr:from>
      <xdr:col>2</xdr:col>
      <xdr:colOff>276225</xdr:colOff>
      <xdr:row>39</xdr:row>
      <xdr:rowOff>104775</xdr:rowOff>
    </xdr:from>
    <xdr:to>
      <xdr:col>24</xdr:col>
      <xdr:colOff>428625</xdr:colOff>
      <xdr:row>54</xdr:row>
      <xdr:rowOff>0</xdr:rowOff>
    </xdr:to>
    <xdr:pic>
      <xdr:nvPicPr>
        <xdr:cNvPr id="8386" name="図 1">
          <a:extLst>
            <a:ext uri="{FF2B5EF4-FFF2-40B4-BE49-F238E27FC236}">
              <a16:creationId xmlns:a16="http://schemas.microsoft.com/office/drawing/2014/main" id="{605C495D-480C-88C6-3664-9777171D1E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7296150"/>
          <a:ext cx="6067425" cy="312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9050" cap="flat" cmpd="sng" algn="ctr">
          <a:solidFill>
            <a:srgbClr val="000000"/>
          </a:solidFill>
          <a:prstDash val="solid"/>
          <a:round/>
          <a:headEnd type="none" w="med" len="med"/>
          <a:tailEnd type="none" w="lg"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9050" cap="flat" cmpd="sng" algn="ctr">
          <a:solidFill>
            <a:srgbClr val="000000"/>
          </a:solidFill>
          <a:prstDash val="solid"/>
          <a:round/>
          <a:headEnd type="none" w="med" len="med"/>
          <a:tailEnd type="none" w="lg"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nenkin.go.jp/oshirase/taisetu/kojin/2026/202604/0401.html" TargetMode="External"/><Relationship Id="rId1" Type="http://schemas.openxmlformats.org/officeDocument/2006/relationships/hyperlink" Target="https://www.nenkin.go.jp/service/jukyu/seido/roureinenkin/zaishoku/20150401-01.files/05_0401teijikaitei.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nenkin.go.jp/service/jukyu/roureinenkin/zaishoku/20150401-0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B1F38-0FBD-4C70-AF39-10CB873FA5FA}">
  <sheetPr codeName="Sheet1"/>
  <dimension ref="A1:M31"/>
  <sheetViews>
    <sheetView showGridLines="0" showZeros="0" tabSelected="1" workbookViewId="0">
      <selection activeCell="D14" sqref="D14"/>
    </sheetView>
  </sheetViews>
  <sheetFormatPr defaultRowHeight="15" x14ac:dyDescent="0.15"/>
  <cols>
    <col min="1" max="1" width="3.7109375" style="74" customWidth="1"/>
    <col min="2" max="2" width="5.7109375" style="74" customWidth="1"/>
    <col min="3" max="3" width="9.85546875" style="74" customWidth="1"/>
    <col min="4" max="4" width="8.85546875" style="74" customWidth="1"/>
    <col min="5" max="6" width="9.140625" style="74"/>
    <col min="7" max="7" width="7.85546875" style="74" customWidth="1"/>
    <col min="8" max="8" width="10" style="74" customWidth="1"/>
    <col min="9" max="10" width="9.85546875" style="74" customWidth="1"/>
    <col min="11" max="11" width="8.140625" style="74" customWidth="1"/>
    <col min="12" max="12" width="11.5703125" style="74" bestFit="1" customWidth="1"/>
    <col min="13" max="16384" width="9.140625" style="74"/>
  </cols>
  <sheetData>
    <row r="1" spans="1:13" ht="19.5" customHeight="1" x14ac:dyDescent="0.15">
      <c r="A1" s="94" t="s">
        <v>97</v>
      </c>
      <c r="C1" s="75"/>
      <c r="H1" s="170">
        <f>'計算シート_新60歳～70歳未満'!H26</f>
        <v>650000</v>
      </c>
      <c r="I1" s="170" t="str">
        <f>'計算シート_新60歳～70歳未満'!I26</f>
        <v>円 (令和8年度の支給停止調整額）</v>
      </c>
      <c r="J1" s="171"/>
    </row>
    <row r="2" spans="1:13" ht="10.5" customHeight="1" x14ac:dyDescent="0.15"/>
    <row r="3" spans="1:13" s="76" customFormat="1" ht="20.25" customHeight="1" x14ac:dyDescent="0.15">
      <c r="B3" s="77" t="s">
        <v>70</v>
      </c>
      <c r="G3" s="78"/>
    </row>
    <row r="4" spans="1:13" s="76" customFormat="1" ht="9" customHeight="1" x14ac:dyDescent="0.15">
      <c r="B4" s="77"/>
      <c r="G4" s="78"/>
    </row>
    <row r="5" spans="1:13" ht="20.25" customHeight="1" x14ac:dyDescent="0.15">
      <c r="A5" s="102"/>
      <c r="B5" s="166" t="s">
        <v>96</v>
      </c>
      <c r="C5" s="103"/>
      <c r="D5" s="103"/>
      <c r="E5" s="103"/>
      <c r="F5" s="103"/>
      <c r="G5" s="103"/>
      <c r="H5" s="103"/>
      <c r="I5" s="103"/>
      <c r="J5" s="103"/>
      <c r="K5" s="103"/>
      <c r="L5" s="103"/>
      <c r="M5" s="103"/>
    </row>
    <row r="6" spans="1:13" ht="8.25" customHeight="1" x14ac:dyDescent="0.15"/>
    <row r="7" spans="1:13" s="80" customFormat="1" ht="19.5" customHeight="1" x14ac:dyDescent="0.15">
      <c r="C7" s="81" t="s">
        <v>86</v>
      </c>
    </row>
    <row r="8" spans="1:13" s="80" customFormat="1" ht="19.5" customHeight="1" x14ac:dyDescent="0.15">
      <c r="C8" s="176"/>
      <c r="D8" s="177"/>
      <c r="E8" s="80" t="s">
        <v>76</v>
      </c>
    </row>
    <row r="9" spans="1:13" s="80" customFormat="1" ht="19.5" customHeight="1" x14ac:dyDescent="0.15">
      <c r="C9" s="81" t="s">
        <v>87</v>
      </c>
      <c r="D9" s="84"/>
    </row>
    <row r="10" spans="1:13" s="80" customFormat="1" ht="19.5" customHeight="1" x14ac:dyDescent="0.15">
      <c r="C10" s="178"/>
      <c r="D10" s="179"/>
      <c r="E10" s="80" t="s">
        <v>76</v>
      </c>
      <c r="G10" s="80" t="s">
        <v>84</v>
      </c>
    </row>
    <row r="11" spans="1:13" s="80" customFormat="1" ht="19.5" customHeight="1" x14ac:dyDescent="0.15">
      <c r="C11" s="82" t="s">
        <v>64</v>
      </c>
    </row>
    <row r="12" spans="1:13" s="80" customFormat="1" ht="19.5" customHeight="1" x14ac:dyDescent="0.15">
      <c r="C12" s="176"/>
      <c r="D12" s="177"/>
      <c r="E12" s="80" t="s">
        <v>76</v>
      </c>
    </row>
    <row r="13" spans="1:13" s="80" customFormat="1" ht="19.5" customHeight="1" x14ac:dyDescent="0.15">
      <c r="C13" s="82" t="s">
        <v>80</v>
      </c>
    </row>
    <row r="14" spans="1:13" s="80" customFormat="1" ht="19.5" customHeight="1" x14ac:dyDescent="0.15">
      <c r="C14" s="80" t="s">
        <v>66</v>
      </c>
      <c r="D14" s="83"/>
      <c r="E14" s="80" t="s">
        <v>75</v>
      </c>
    </row>
    <row r="15" spans="1:13" s="80" customFormat="1" ht="9" customHeight="1" x14ac:dyDescent="0.15">
      <c r="C15" s="85"/>
      <c r="D15" s="86"/>
    </row>
    <row r="16" spans="1:13" s="80" customFormat="1" ht="19.5" customHeight="1" x14ac:dyDescent="0.15">
      <c r="C16" s="80" t="s">
        <v>67</v>
      </c>
      <c r="D16" s="83"/>
      <c r="E16" s="80" t="s">
        <v>76</v>
      </c>
      <c r="J16" s="101"/>
    </row>
    <row r="17" spans="1:12" s="80" customFormat="1" ht="21" customHeight="1" x14ac:dyDescent="0.25">
      <c r="C17" s="254" t="s">
        <v>108</v>
      </c>
    </row>
    <row r="18" spans="1:12" s="80" customFormat="1" ht="15" customHeight="1" x14ac:dyDescent="0.15">
      <c r="C18" s="79" t="s">
        <v>107</v>
      </c>
      <c r="G18" s="169"/>
      <c r="H18" s="253" t="s">
        <v>59</v>
      </c>
      <c r="J18" s="100" t="s">
        <v>88</v>
      </c>
    </row>
    <row r="19" spans="1:12" s="80" customFormat="1" ht="19.5" customHeight="1" x14ac:dyDescent="0.15">
      <c r="C19" s="82" t="s">
        <v>11</v>
      </c>
      <c r="D19" s="174">
        <f>'計算シート_新60歳～70歳未満'!AA13/10000</f>
        <v>0</v>
      </c>
      <c r="E19" s="175"/>
      <c r="F19" s="96" t="s">
        <v>89</v>
      </c>
      <c r="G19" s="172">
        <f>'計算シート_新60歳～70歳未満'!$AA$26/12/10000</f>
        <v>0</v>
      </c>
      <c r="H19" s="173"/>
      <c r="I19" s="96" t="s">
        <v>89</v>
      </c>
      <c r="J19" s="172">
        <f>D14+D19</f>
        <v>0</v>
      </c>
      <c r="K19" s="173"/>
      <c r="L19" s="99" t="s">
        <v>90</v>
      </c>
    </row>
    <row r="20" spans="1:12" s="80" customFormat="1" ht="11.25" customHeight="1" x14ac:dyDescent="0.15">
      <c r="C20" s="82"/>
      <c r="D20" s="97"/>
      <c r="E20" s="97"/>
      <c r="F20" s="96"/>
      <c r="G20" s="98"/>
      <c r="H20" s="98"/>
      <c r="I20" s="96"/>
      <c r="J20" s="96"/>
      <c r="K20" s="96"/>
      <c r="L20" s="99"/>
    </row>
    <row r="21" spans="1:12" s="80" customFormat="1" ht="19.5" customHeight="1" x14ac:dyDescent="0.15">
      <c r="C21" s="82" t="s">
        <v>65</v>
      </c>
      <c r="D21" s="174">
        <f>'計算シート_新60歳～70歳未満'!V13/10000</f>
        <v>0</v>
      </c>
      <c r="E21" s="175"/>
      <c r="F21" s="96" t="s">
        <v>89</v>
      </c>
      <c r="G21" s="172">
        <f>'計算シート_新60歳～70歳未満'!$AA$26/10000</f>
        <v>0</v>
      </c>
      <c r="H21" s="173"/>
      <c r="I21" s="96" t="s">
        <v>89</v>
      </c>
      <c r="J21" s="172">
        <f>D16+J19*12</f>
        <v>0</v>
      </c>
      <c r="K21" s="173"/>
      <c r="L21" s="99" t="s">
        <v>91</v>
      </c>
    </row>
    <row r="22" spans="1:12" ht="15.75" customHeight="1" x14ac:dyDescent="0.25">
      <c r="C22" s="87" t="s">
        <v>68</v>
      </c>
    </row>
    <row r="23" spans="1:12" x14ac:dyDescent="0.15">
      <c r="C23" s="74" t="s">
        <v>69</v>
      </c>
    </row>
    <row r="24" spans="1:12" x14ac:dyDescent="0.15">
      <c r="C24" s="74" t="s">
        <v>85</v>
      </c>
    </row>
    <row r="25" spans="1:12" x14ac:dyDescent="0.15">
      <c r="C25" s="74" t="s">
        <v>94</v>
      </c>
    </row>
    <row r="26" spans="1:12" x14ac:dyDescent="0.15">
      <c r="C26" s="74" t="s">
        <v>95</v>
      </c>
    </row>
    <row r="27" spans="1:12" ht="14.25" customHeight="1" x14ac:dyDescent="0.15">
      <c r="B27" s="95" t="s">
        <v>71</v>
      </c>
      <c r="C27" s="95"/>
    </row>
    <row r="29" spans="1:12" x14ac:dyDescent="0.15">
      <c r="A29" s="88" t="s">
        <v>72</v>
      </c>
      <c r="B29" s="88" t="s">
        <v>73</v>
      </c>
      <c r="C29" s="89"/>
    </row>
    <row r="30" spans="1:12" x14ac:dyDescent="0.15">
      <c r="A30" s="88"/>
      <c r="B30" s="88" t="s">
        <v>74</v>
      </c>
      <c r="C30" s="89"/>
    </row>
    <row r="31" spans="1:12" x14ac:dyDescent="0.15">
      <c r="A31" s="90"/>
      <c r="B31" s="88" t="s">
        <v>77</v>
      </c>
    </row>
  </sheetData>
  <sheetProtection algorithmName="SHA-512" hashValue="IMrGufkuZouBbO0PFkQR95XS8LITMwgdkan+t3agCx8XnL2HORpNWBALjLkHnkqkGrfJaHx4H4/qdNtxQiyCTQ==" saltValue="RdNb6yP/2jn6F+SVDFY0kA==" spinCount="100000" sheet="1" formatCells="0" formatColumns="0" formatRows="0"/>
  <mergeCells count="9">
    <mergeCell ref="J19:K19"/>
    <mergeCell ref="J21:K21"/>
    <mergeCell ref="G21:H21"/>
    <mergeCell ref="D21:E21"/>
    <mergeCell ref="C8:D8"/>
    <mergeCell ref="C12:D12"/>
    <mergeCell ref="D19:E19"/>
    <mergeCell ref="C10:D10"/>
    <mergeCell ref="G19:H19"/>
  </mergeCells>
  <phoneticPr fontId="3"/>
  <pageMargins left="0.46" right="0.38" top="0.71" bottom="0.8" header="0.32" footer="0.5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74C76-5D8A-45F3-93B7-836000D34038}">
  <sheetPr codeName="Sheet3"/>
  <dimension ref="A1:AE44"/>
  <sheetViews>
    <sheetView showGridLines="0" topLeftCell="A6" workbookViewId="0">
      <selection activeCell="H26" sqref="H26"/>
    </sheetView>
  </sheetViews>
  <sheetFormatPr defaultRowHeight="15" x14ac:dyDescent="0.15"/>
  <cols>
    <col min="1" max="1" width="2.85546875" style="105" customWidth="1"/>
    <col min="2" max="2" width="4.85546875" style="105" customWidth="1"/>
    <col min="3" max="3" width="9" style="105" customWidth="1"/>
    <col min="4" max="4" width="7.140625" style="105" customWidth="1"/>
    <col min="5" max="5" width="4.85546875" style="105" customWidth="1"/>
    <col min="6" max="6" width="4" style="105" customWidth="1"/>
    <col min="7" max="7" width="3.85546875" style="105" customWidth="1"/>
    <col min="8" max="8" width="10.42578125" style="105" bestFit="1" customWidth="1"/>
    <col min="9" max="9" width="3.5703125" style="105" customWidth="1"/>
    <col min="10" max="10" width="4.5703125" style="105" customWidth="1"/>
    <col min="11" max="11" width="2.5703125" style="105" customWidth="1"/>
    <col min="12" max="12" width="2.42578125" style="105" customWidth="1"/>
    <col min="13" max="13" width="4.7109375" style="105" customWidth="1"/>
    <col min="14" max="14" width="5.7109375" style="105" customWidth="1"/>
    <col min="15" max="15" width="4" style="105" customWidth="1"/>
    <col min="16" max="16" width="3.7109375" style="105" customWidth="1"/>
    <col min="17" max="17" width="3.5703125" style="105" customWidth="1"/>
    <col min="18" max="18" width="3.42578125" style="105" customWidth="1"/>
    <col min="19" max="19" width="3.140625" style="105" customWidth="1"/>
    <col min="20" max="20" width="2.7109375" style="105" customWidth="1"/>
    <col min="21" max="21" width="2.42578125" style="105" customWidth="1"/>
    <col min="22" max="22" width="5.140625" style="105" customWidth="1"/>
    <col min="23" max="23" width="1.42578125" style="105" customWidth="1"/>
    <col min="24" max="24" width="5.85546875" style="105" customWidth="1"/>
    <col min="25" max="25" width="2.5703125" style="105" customWidth="1"/>
    <col min="26" max="26" width="1.28515625" style="105" customWidth="1"/>
    <col min="27" max="27" width="4" style="105" customWidth="1"/>
    <col min="28" max="28" width="6.5703125" style="105" customWidth="1"/>
    <col min="29" max="29" width="3.5703125" style="105" customWidth="1"/>
    <col min="30" max="30" width="3.85546875" style="105" customWidth="1"/>
    <col min="31" max="31" width="4.42578125" style="105" customWidth="1"/>
    <col min="32" max="32" width="3.85546875" style="105" customWidth="1"/>
    <col min="33" max="16384" width="9.140625" style="105"/>
  </cols>
  <sheetData>
    <row r="1" spans="1:31" ht="21.75" customHeight="1" x14ac:dyDescent="0.15">
      <c r="A1" s="104" t="s">
        <v>99</v>
      </c>
    </row>
    <row r="2" spans="1:31" ht="12" customHeight="1" x14ac:dyDescent="0.15">
      <c r="A2" s="104"/>
    </row>
    <row r="3" spans="1:31" x14ac:dyDescent="0.15">
      <c r="B3" s="106"/>
      <c r="C3" s="105" t="s">
        <v>33</v>
      </c>
    </row>
    <row r="4" spans="1:31" x14ac:dyDescent="0.2">
      <c r="G4" s="107" t="s">
        <v>47</v>
      </c>
    </row>
    <row r="5" spans="1:31" ht="14.25" customHeight="1" x14ac:dyDescent="0.15">
      <c r="D5" s="108" t="s">
        <v>92</v>
      </c>
      <c r="H5" s="109" t="s">
        <v>37</v>
      </c>
      <c r="I5" s="109"/>
    </row>
    <row r="6" spans="1:31" ht="18.75" customHeight="1" x14ac:dyDescent="0.15">
      <c r="C6" s="110">
        <f>在職老齢年金!C8</f>
        <v>0</v>
      </c>
      <c r="D6" s="111" t="s">
        <v>16</v>
      </c>
      <c r="E6" s="105" t="s">
        <v>26</v>
      </c>
      <c r="F6" s="108">
        <v>12</v>
      </c>
      <c r="G6" s="112" t="s">
        <v>23</v>
      </c>
      <c r="H6" s="113">
        <f>C6*10000/12</f>
        <v>0</v>
      </c>
      <c r="I6" s="114" t="s">
        <v>19</v>
      </c>
      <c r="K6" s="115"/>
      <c r="L6" s="115"/>
      <c r="M6" s="115"/>
      <c r="P6" s="116"/>
    </row>
    <row r="7" spans="1:31" x14ac:dyDescent="0.15">
      <c r="F7" s="108"/>
      <c r="G7" s="112"/>
      <c r="H7" s="115"/>
      <c r="I7" s="117"/>
      <c r="K7" s="115"/>
      <c r="L7" s="115"/>
      <c r="M7" s="115"/>
      <c r="P7" s="116"/>
    </row>
    <row r="8" spans="1:31" x14ac:dyDescent="0.15">
      <c r="B8" s="105" t="s">
        <v>20</v>
      </c>
    </row>
    <row r="9" spans="1:31" ht="14.25" customHeight="1" x14ac:dyDescent="0.15">
      <c r="C9" s="105" t="s">
        <v>25</v>
      </c>
      <c r="D9" s="108"/>
      <c r="E9" s="118"/>
      <c r="F9" s="108" t="s">
        <v>34</v>
      </c>
      <c r="J9" s="119"/>
      <c r="K9" s="119"/>
      <c r="L9" s="119"/>
      <c r="M9" s="119"/>
      <c r="N9" s="109" t="s">
        <v>38</v>
      </c>
      <c r="O9" s="120"/>
      <c r="P9" s="109"/>
      <c r="Q9" s="109"/>
      <c r="R9" s="120"/>
    </row>
    <row r="10" spans="1:31" ht="18.75" customHeight="1" x14ac:dyDescent="0.15">
      <c r="C10" s="110">
        <f>在職老齢年金!D14</f>
        <v>0</v>
      </c>
      <c r="D10" s="111" t="s">
        <v>16</v>
      </c>
      <c r="E10" s="105" t="s">
        <v>29</v>
      </c>
      <c r="F10" s="212">
        <f>在職老齢年金!D16</f>
        <v>0</v>
      </c>
      <c r="G10" s="213"/>
      <c r="H10" s="105" t="s">
        <v>16</v>
      </c>
      <c r="I10" s="105" t="s">
        <v>22</v>
      </c>
      <c r="J10" s="108">
        <v>12</v>
      </c>
      <c r="L10" s="112" t="s">
        <v>23</v>
      </c>
      <c r="N10" s="214">
        <f>(C10+F10/12)*10000</f>
        <v>0</v>
      </c>
      <c r="O10" s="215"/>
      <c r="P10" s="215"/>
      <c r="Q10" s="215"/>
      <c r="R10" s="114" t="s">
        <v>19</v>
      </c>
    </row>
    <row r="11" spans="1:31" x14ac:dyDescent="0.15">
      <c r="X11" s="122"/>
      <c r="Y11" s="122"/>
      <c r="Z11" s="122"/>
    </row>
    <row r="12" spans="1:31" x14ac:dyDescent="0.15">
      <c r="D12" s="105" t="s">
        <v>58</v>
      </c>
      <c r="F12" s="108"/>
      <c r="G12" s="112"/>
      <c r="H12" s="105" t="s">
        <v>59</v>
      </c>
      <c r="M12" s="123" t="s">
        <v>63</v>
      </c>
      <c r="N12" s="108"/>
      <c r="P12" s="124"/>
      <c r="Q12" s="105" t="s">
        <v>64</v>
      </c>
      <c r="V12" s="116" t="s">
        <v>32</v>
      </c>
      <c r="W12" s="116"/>
      <c r="X12" s="116"/>
      <c r="Y12" s="116"/>
      <c r="Z12" s="116"/>
      <c r="AA12" s="116" t="s">
        <v>57</v>
      </c>
      <c r="AB12" s="116"/>
      <c r="AC12" s="116"/>
    </row>
    <row r="13" spans="1:31" ht="17.25" customHeight="1" x14ac:dyDescent="0.15">
      <c r="C13" s="125" t="s">
        <v>44</v>
      </c>
      <c r="D13" s="204">
        <f>C6*10000</f>
        <v>0</v>
      </c>
      <c r="E13" s="205"/>
      <c r="F13" s="126" t="s">
        <v>19</v>
      </c>
      <c r="G13" s="108" t="s">
        <v>5</v>
      </c>
      <c r="H13" s="218">
        <f>Y17+Y23</f>
        <v>0</v>
      </c>
      <c r="I13" s="219"/>
      <c r="J13" s="127" t="s">
        <v>19</v>
      </c>
      <c r="K13" s="194" t="s">
        <v>8</v>
      </c>
      <c r="L13" s="195"/>
      <c r="M13" s="220">
        <f>在職老齢年金!C10*10000</f>
        <v>0</v>
      </c>
      <c r="N13" s="221"/>
      <c r="O13" s="121" t="s">
        <v>19</v>
      </c>
      <c r="P13" s="108" t="s">
        <v>8</v>
      </c>
      <c r="Q13" s="222">
        <f>在職老齢年金!C12*10000</f>
        <v>0</v>
      </c>
      <c r="R13" s="223"/>
      <c r="S13" s="223"/>
      <c r="T13" s="121" t="s">
        <v>19</v>
      </c>
      <c r="U13" s="128" t="s">
        <v>23</v>
      </c>
      <c r="V13" s="208">
        <f>IF(D13-H13&lt;0,M13,D13-H13+M13+Q13)</f>
        <v>0</v>
      </c>
      <c r="W13" s="209"/>
      <c r="X13" s="209"/>
      <c r="Y13" s="129" t="s">
        <v>19</v>
      </c>
      <c r="AA13" s="200">
        <f>V13/12</f>
        <v>0</v>
      </c>
      <c r="AB13" s="201"/>
      <c r="AC13" s="129" t="s">
        <v>19</v>
      </c>
    </row>
    <row r="14" spans="1:31" ht="14.25" customHeight="1" x14ac:dyDescent="0.15">
      <c r="D14" s="105" t="s">
        <v>60</v>
      </c>
    </row>
    <row r="15" spans="1:31" x14ac:dyDescent="0.15">
      <c r="D15" s="105" t="s">
        <v>61</v>
      </c>
    </row>
    <row r="16" spans="1:31" ht="14.25" customHeight="1" x14ac:dyDescent="0.25">
      <c r="B16" s="130"/>
      <c r="C16" s="130"/>
      <c r="X16" s="131" t="s">
        <v>56</v>
      </c>
      <c r="AD16" s="132"/>
      <c r="AE16" s="118"/>
    </row>
    <row r="17" spans="1:31" s="131" customFormat="1" ht="14.25" customHeight="1" x14ac:dyDescent="0.25">
      <c r="B17" s="133" t="s">
        <v>15</v>
      </c>
      <c r="C17" s="134"/>
      <c r="D17" s="135"/>
      <c r="E17" s="136" t="s">
        <v>27</v>
      </c>
      <c r="G17" s="130"/>
      <c r="H17" s="191" t="s">
        <v>31</v>
      </c>
      <c r="I17" s="192"/>
      <c r="J17" s="192"/>
      <c r="K17" s="193"/>
      <c r="L17" s="108"/>
      <c r="M17" s="105"/>
      <c r="N17" s="105"/>
      <c r="O17" s="105"/>
      <c r="P17" s="105"/>
      <c r="Q17" s="105"/>
      <c r="R17" s="105"/>
      <c r="S17" s="105"/>
      <c r="T17" s="105"/>
      <c r="U17" s="105"/>
      <c r="V17" s="105"/>
      <c r="W17" s="105"/>
      <c r="X17" s="133"/>
      <c r="Y17" s="202">
        <v>0</v>
      </c>
      <c r="Z17" s="202"/>
      <c r="AA17" s="202"/>
      <c r="AB17" s="202"/>
      <c r="AC17" s="182" t="s">
        <v>19</v>
      </c>
      <c r="AD17" s="187"/>
      <c r="AE17" s="186"/>
    </row>
    <row r="18" spans="1:31" s="139" customFormat="1" ht="14.25" customHeight="1" x14ac:dyDescent="0.25">
      <c r="B18" s="188" t="s">
        <v>14</v>
      </c>
      <c r="C18" s="189"/>
      <c r="D18" s="190"/>
      <c r="H18" s="194"/>
      <c r="I18" s="184"/>
      <c r="J18" s="184"/>
      <c r="K18" s="195"/>
      <c r="L18" s="184"/>
      <c r="M18" s="198"/>
      <c r="N18" s="198"/>
      <c r="O18" s="184"/>
      <c r="P18" s="141"/>
      <c r="Q18" s="131"/>
      <c r="R18" s="184"/>
      <c r="S18" s="184"/>
      <c r="T18" s="184"/>
      <c r="U18" s="184"/>
      <c r="V18" s="184"/>
      <c r="W18" s="140"/>
      <c r="X18" s="142"/>
      <c r="Y18" s="203"/>
      <c r="Z18" s="203"/>
      <c r="AA18" s="203"/>
      <c r="AB18" s="203"/>
      <c r="AC18" s="183"/>
      <c r="AD18" s="187"/>
      <c r="AE18" s="186"/>
    </row>
    <row r="19" spans="1:31" ht="14.25" customHeight="1" x14ac:dyDescent="0.15">
      <c r="B19" s="143">
        <f>H26/10000</f>
        <v>65</v>
      </c>
      <c r="C19" s="144" t="s">
        <v>12</v>
      </c>
      <c r="D19" s="145"/>
      <c r="H19" s="196"/>
      <c r="I19" s="185"/>
      <c r="J19" s="185"/>
      <c r="K19" s="197"/>
      <c r="L19" s="184"/>
      <c r="M19" s="199"/>
      <c r="N19" s="199"/>
      <c r="O19" s="184"/>
      <c r="P19" s="148"/>
      <c r="Q19" s="139"/>
      <c r="R19" s="184"/>
      <c r="S19" s="184"/>
      <c r="T19" s="184"/>
      <c r="U19" s="184"/>
      <c r="V19" s="184"/>
      <c r="W19" s="147"/>
      <c r="X19" s="139"/>
      <c r="Y19" s="139"/>
      <c r="AD19" s="132"/>
      <c r="AE19" s="118"/>
    </row>
    <row r="20" spans="1:31" ht="14.25" customHeight="1" x14ac:dyDescent="0.15">
      <c r="J20" s="118"/>
      <c r="K20" s="108"/>
      <c r="L20" s="108"/>
      <c r="AD20" s="138"/>
      <c r="AE20" s="118"/>
    </row>
    <row r="21" spans="1:31" ht="14.25" customHeight="1" x14ac:dyDescent="0.15">
      <c r="B21" s="149"/>
      <c r="D21" s="118"/>
      <c r="J21" s="118"/>
      <c r="K21" s="108"/>
      <c r="L21" s="108"/>
      <c r="AD21" s="138"/>
      <c r="AE21" s="118"/>
    </row>
    <row r="22" spans="1:31" s="131" customFormat="1" ht="14.25" customHeight="1" x14ac:dyDescent="0.25">
      <c r="B22" s="133" t="s">
        <v>15</v>
      </c>
      <c r="C22" s="134"/>
      <c r="D22" s="135"/>
      <c r="F22" s="105"/>
      <c r="G22" s="150"/>
      <c r="H22" s="105"/>
      <c r="I22" s="105"/>
      <c r="J22" s="118"/>
      <c r="K22" s="185"/>
      <c r="L22" s="185"/>
      <c r="M22" s="185"/>
      <c r="N22" s="185"/>
      <c r="O22" s="108"/>
      <c r="P22" s="105"/>
      <c r="Q22" s="105"/>
      <c r="R22" s="105"/>
      <c r="S22" s="105"/>
      <c r="T22" s="105"/>
      <c r="U22" s="105"/>
      <c r="V22" s="105"/>
      <c r="W22" s="105"/>
      <c r="X22" s="105"/>
      <c r="Y22" s="105"/>
      <c r="Z22" s="105"/>
      <c r="AA22" s="105"/>
      <c r="AB22" s="105"/>
      <c r="AC22" s="105"/>
      <c r="AD22" s="132"/>
      <c r="AE22" s="118"/>
    </row>
    <row r="23" spans="1:31" s="139" customFormat="1" ht="14.25" customHeight="1" x14ac:dyDescent="0.25">
      <c r="B23" s="188" t="s">
        <v>14</v>
      </c>
      <c r="C23" s="189"/>
      <c r="D23" s="190"/>
      <c r="E23" s="136" t="s">
        <v>27</v>
      </c>
      <c r="F23" s="131"/>
      <c r="H23" s="151" t="s">
        <v>9</v>
      </c>
      <c r="I23" s="192" t="s">
        <v>8</v>
      </c>
      <c r="J23" s="152"/>
      <c r="K23" s="134" t="s">
        <v>6</v>
      </c>
      <c r="L23" s="153"/>
      <c r="M23" s="137"/>
      <c r="N23" s="210" t="s">
        <v>78</v>
      </c>
      <c r="O23" s="210">
        <f>H26/10000</f>
        <v>65</v>
      </c>
      <c r="P23" s="210" t="s">
        <v>79</v>
      </c>
      <c r="Q23" s="210"/>
      <c r="R23" s="154">
        <v>1</v>
      </c>
      <c r="S23" s="152"/>
      <c r="T23" s="216" t="s">
        <v>4</v>
      </c>
      <c r="U23" s="206">
        <v>12</v>
      </c>
      <c r="V23" s="182"/>
      <c r="X23" s="155"/>
      <c r="Y23" s="202">
        <f>IF(N10+H6&gt;H26,(H6+N10-H26)*1/2*12,0)</f>
        <v>0</v>
      </c>
      <c r="Z23" s="202"/>
      <c r="AA23" s="202"/>
      <c r="AB23" s="202"/>
      <c r="AC23" s="182" t="s">
        <v>19</v>
      </c>
    </row>
    <row r="24" spans="1:31" ht="14.25" customHeight="1" x14ac:dyDescent="0.15">
      <c r="B24" s="143">
        <f>$H$26/10000</f>
        <v>65</v>
      </c>
      <c r="C24" s="156" t="s">
        <v>13</v>
      </c>
      <c r="D24" s="145"/>
      <c r="F24" s="139"/>
      <c r="H24" s="157" t="s">
        <v>10</v>
      </c>
      <c r="I24" s="185"/>
      <c r="J24" s="156"/>
      <c r="K24" s="144" t="s">
        <v>7</v>
      </c>
      <c r="L24" s="156"/>
      <c r="M24" s="146"/>
      <c r="N24" s="211"/>
      <c r="O24" s="211"/>
      <c r="P24" s="211"/>
      <c r="Q24" s="211"/>
      <c r="R24" s="158">
        <v>2</v>
      </c>
      <c r="S24" s="156"/>
      <c r="T24" s="217"/>
      <c r="U24" s="207"/>
      <c r="V24" s="183"/>
      <c r="X24" s="142"/>
      <c r="Y24" s="203"/>
      <c r="Z24" s="203"/>
      <c r="AA24" s="203"/>
      <c r="AB24" s="203"/>
      <c r="AC24" s="183"/>
    </row>
    <row r="25" spans="1:31" s="131" customFormat="1" ht="14.25" customHeight="1" thickBot="1" x14ac:dyDescent="0.3">
      <c r="F25" s="105"/>
      <c r="G25" s="105"/>
      <c r="H25" s="105"/>
      <c r="I25" s="105"/>
      <c r="J25" s="118"/>
      <c r="K25" s="105"/>
      <c r="L25" s="105"/>
      <c r="M25" s="132"/>
      <c r="N25" s="105"/>
      <c r="O25" s="105"/>
      <c r="P25" s="105"/>
      <c r="Q25" s="105"/>
      <c r="R25" s="105"/>
      <c r="S25" s="105"/>
      <c r="T25" s="105"/>
      <c r="U25" s="105"/>
      <c r="V25" s="105"/>
      <c r="W25" s="105"/>
      <c r="X25" s="105"/>
      <c r="Y25" s="105"/>
      <c r="Z25" s="105"/>
      <c r="AA25" s="105"/>
      <c r="AB25" s="105"/>
      <c r="AC25" s="105"/>
      <c r="AD25" s="132"/>
      <c r="AE25" s="118"/>
    </row>
    <row r="26" spans="1:31" ht="15.75" thickBot="1" x14ac:dyDescent="0.2">
      <c r="C26" s="159" t="s">
        <v>51</v>
      </c>
      <c r="D26" s="116"/>
      <c r="E26" s="116"/>
      <c r="F26" s="116"/>
      <c r="G26" s="160" t="s">
        <v>52</v>
      </c>
      <c r="H26" s="161">
        <v>650000</v>
      </c>
      <c r="I26" s="159" t="s">
        <v>98</v>
      </c>
      <c r="J26" s="159"/>
      <c r="K26" s="159"/>
      <c r="L26" s="159"/>
      <c r="M26" s="159"/>
      <c r="N26" s="159"/>
      <c r="AA26" s="180">
        <f>Y17+Y23</f>
        <v>0</v>
      </c>
      <c r="AB26" s="181"/>
      <c r="AC26" s="162" t="s">
        <v>19</v>
      </c>
    </row>
    <row r="27" spans="1:31" x14ac:dyDescent="0.15">
      <c r="G27" s="108"/>
      <c r="H27" s="163"/>
    </row>
    <row r="28" spans="1:31" x14ac:dyDescent="0.15">
      <c r="A28" s="105" t="s">
        <v>30</v>
      </c>
      <c r="C28" s="105" t="s">
        <v>50</v>
      </c>
    </row>
    <row r="29" spans="1:31" x14ac:dyDescent="0.15">
      <c r="C29" s="105" t="s">
        <v>49</v>
      </c>
      <c r="D29" s="105" t="s">
        <v>55</v>
      </c>
    </row>
    <row r="30" spans="1:31" ht="15.75" customHeight="1" x14ac:dyDescent="0.15">
      <c r="C30" s="105" t="s">
        <v>53</v>
      </c>
    </row>
    <row r="31" spans="1:31" ht="21.75" customHeight="1" x14ac:dyDescent="0.15"/>
    <row r="32" spans="1:31" ht="21.75" customHeight="1" x14ac:dyDescent="0.15">
      <c r="C32" s="164" t="s">
        <v>100</v>
      </c>
    </row>
    <row r="33" spans="3:6" ht="21.75" customHeight="1" x14ac:dyDescent="0.15">
      <c r="C33" s="105" t="s">
        <v>105</v>
      </c>
      <c r="F33" s="105" t="s">
        <v>104</v>
      </c>
    </row>
    <row r="34" spans="3:6" ht="21.75" customHeight="1" x14ac:dyDescent="0.15"/>
    <row r="35" spans="3:6" ht="21.75" customHeight="1" x14ac:dyDescent="0.15"/>
    <row r="36" spans="3:6" ht="21.75" customHeight="1" x14ac:dyDescent="0.15"/>
    <row r="37" spans="3:6" ht="21.75" customHeight="1" x14ac:dyDescent="0.15"/>
    <row r="38" spans="3:6" ht="21.75" customHeight="1" x14ac:dyDescent="0.15"/>
    <row r="39" spans="3:6" ht="21.75" customHeight="1" x14ac:dyDescent="0.15">
      <c r="C39" s="168" t="s">
        <v>102</v>
      </c>
    </row>
    <row r="40" spans="3:6" ht="21.75" customHeight="1" x14ac:dyDescent="0.15">
      <c r="C40" s="167" t="s">
        <v>106</v>
      </c>
    </row>
    <row r="42" spans="3:6" ht="18.75" x14ac:dyDescent="0.15">
      <c r="C42" s="165" t="s">
        <v>93</v>
      </c>
      <c r="F42" s="167" t="s">
        <v>101</v>
      </c>
    </row>
    <row r="43" spans="3:6" x14ac:dyDescent="0.15">
      <c r="C43" s="164"/>
    </row>
    <row r="44" spans="3:6" x14ac:dyDescent="0.15">
      <c r="C44" s="167" t="s">
        <v>103</v>
      </c>
    </row>
  </sheetData>
  <mergeCells count="34">
    <mergeCell ref="F10:G10"/>
    <mergeCell ref="N10:Q10"/>
    <mergeCell ref="T23:T24"/>
    <mergeCell ref="I23:I24"/>
    <mergeCell ref="H13:I13"/>
    <mergeCell ref="K13:L13"/>
    <mergeCell ref="M13:N13"/>
    <mergeCell ref="Q13:S13"/>
    <mergeCell ref="N23:N24"/>
    <mergeCell ref="AA13:AB13"/>
    <mergeCell ref="Y17:AB18"/>
    <mergeCell ref="Y23:AB24"/>
    <mergeCell ref="D13:E13"/>
    <mergeCell ref="U23:V24"/>
    <mergeCell ref="V13:X13"/>
    <mergeCell ref="O23:O24"/>
    <mergeCell ref="P23:Q24"/>
    <mergeCell ref="AE17:AE18"/>
    <mergeCell ref="AD17:AD18"/>
    <mergeCell ref="AC23:AC24"/>
    <mergeCell ref="B18:D18"/>
    <mergeCell ref="H17:K19"/>
    <mergeCell ref="B23:D23"/>
    <mergeCell ref="M18:N18"/>
    <mergeCell ref="M19:N19"/>
    <mergeCell ref="T18:U19"/>
    <mergeCell ref="AA26:AB26"/>
    <mergeCell ref="AC17:AC18"/>
    <mergeCell ref="L18:L19"/>
    <mergeCell ref="O18:O19"/>
    <mergeCell ref="V18:V19"/>
    <mergeCell ref="R18:R19"/>
    <mergeCell ref="S18:S19"/>
    <mergeCell ref="K22:N22"/>
  </mergeCells>
  <phoneticPr fontId="3"/>
  <hyperlinks>
    <hyperlink ref="F42" r:id="rId1" xr:uid="{7EA99BDC-5A2B-4E31-9037-B38D661C13D7}"/>
    <hyperlink ref="C40" r:id="rId2" xr:uid="{74A25E19-AD68-47A7-AE1F-33503B5FD107}"/>
  </hyperlinks>
  <pageMargins left="0.48" right="0.55000000000000004" top="0.98399999999999999" bottom="0.61" header="0.51200000000000001" footer="0.36"/>
  <pageSetup paperSize="9" orientation="landscape" horizontalDpi="0" verticalDpi="0"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DF7BB-8DA7-457D-96A4-BC31517AD7BE}">
  <sheetPr codeName="Sheet2"/>
  <dimension ref="A1:AF46"/>
  <sheetViews>
    <sheetView showGridLines="0" topLeftCell="A16" workbookViewId="0">
      <selection activeCell="AD33" sqref="AD33"/>
    </sheetView>
  </sheetViews>
  <sheetFormatPr defaultRowHeight="12.75" x14ac:dyDescent="0.15"/>
  <cols>
    <col min="1" max="1" width="2.85546875" style="2" customWidth="1"/>
    <col min="2" max="2" width="3.42578125" style="2" customWidth="1"/>
    <col min="3" max="3" width="8.7109375" style="2" customWidth="1"/>
    <col min="4" max="4" width="7.140625" style="2" customWidth="1"/>
    <col min="5" max="5" width="4.85546875" style="2" customWidth="1"/>
    <col min="6" max="6" width="4" style="2" customWidth="1"/>
    <col min="7" max="7" width="3.85546875" style="2" customWidth="1"/>
    <col min="8" max="8" width="9.140625" style="2"/>
    <col min="9" max="9" width="4.28515625" style="2" customWidth="1"/>
    <col min="10" max="10" width="2.7109375" style="2" customWidth="1"/>
    <col min="11" max="11" width="2.42578125" style="2" customWidth="1"/>
    <col min="12" max="12" width="4.85546875" style="2" customWidth="1"/>
    <col min="13" max="13" width="3" style="2" customWidth="1"/>
    <col min="14" max="14" width="3.85546875" style="2" customWidth="1"/>
    <col min="15" max="15" width="3.140625" style="2" customWidth="1"/>
    <col min="16" max="16" width="2.7109375" style="2" customWidth="1"/>
    <col min="17" max="17" width="3.5703125" style="2" customWidth="1"/>
    <col min="18" max="18" width="3.85546875" style="2" customWidth="1"/>
    <col min="19" max="19" width="3.140625" style="2" customWidth="1"/>
    <col min="20" max="21" width="2" style="2" customWidth="1"/>
    <col min="22" max="22" width="3" style="2" customWidth="1"/>
    <col min="23" max="23" width="2.7109375" style="2" bestFit="1" customWidth="1"/>
    <col min="24" max="24" width="3.7109375" style="2" bestFit="1" customWidth="1"/>
    <col min="25" max="25" width="7.85546875" style="2" customWidth="1"/>
    <col min="26" max="26" width="2.85546875" style="2" customWidth="1"/>
    <col min="27" max="27" width="5.28515625" style="2" customWidth="1"/>
    <col min="28" max="28" width="7.42578125" style="2" customWidth="1"/>
    <col min="29" max="29" width="1.7109375" style="2" customWidth="1"/>
    <col min="30" max="30" width="10.5703125" style="2" customWidth="1"/>
    <col min="31" max="31" width="4.42578125" style="2" customWidth="1"/>
    <col min="32" max="16384" width="9.140625" style="2"/>
  </cols>
  <sheetData>
    <row r="1" spans="1:27" ht="21.75" customHeight="1" x14ac:dyDescent="0.15">
      <c r="A1" s="1" t="s">
        <v>82</v>
      </c>
    </row>
    <row r="2" spans="1:27" ht="8.25" customHeight="1" x14ac:dyDescent="0.15">
      <c r="A2" s="1"/>
    </row>
    <row r="3" spans="1:27" x14ac:dyDescent="0.15">
      <c r="B3" s="3"/>
      <c r="C3" s="2" t="s">
        <v>33</v>
      </c>
    </row>
    <row r="4" spans="1:27" ht="11.25" customHeight="1" x14ac:dyDescent="0.15">
      <c r="I4" s="4" t="s">
        <v>47</v>
      </c>
    </row>
    <row r="5" spans="1:27" x14ac:dyDescent="0.15">
      <c r="B5" s="13" t="s">
        <v>46</v>
      </c>
    </row>
    <row r="6" spans="1:27" ht="12" customHeight="1" x14ac:dyDescent="0.15">
      <c r="J6" s="6" t="s">
        <v>37</v>
      </c>
      <c r="K6" s="6"/>
      <c r="L6" s="6"/>
      <c r="M6" s="6"/>
      <c r="N6" s="6"/>
    </row>
    <row r="7" spans="1:27" ht="18.75" customHeight="1" x14ac:dyDescent="0.15">
      <c r="C7" s="3" t="e">
        <f>在職老齢年金!#REF!</f>
        <v>#REF!</v>
      </c>
      <c r="D7" s="8" t="s">
        <v>16</v>
      </c>
      <c r="E7" s="2" t="s">
        <v>21</v>
      </c>
      <c r="F7" s="5">
        <v>12</v>
      </c>
      <c r="G7" s="9" t="s">
        <v>23</v>
      </c>
      <c r="H7" s="5"/>
      <c r="J7" s="232" t="e">
        <f>C7*10000/12</f>
        <v>#REF!</v>
      </c>
      <c r="K7" s="233"/>
      <c r="L7" s="233"/>
      <c r="M7" s="233"/>
      <c r="N7" s="10" t="s">
        <v>19</v>
      </c>
      <c r="P7" s="12"/>
    </row>
    <row r="8" spans="1:27" x14ac:dyDescent="0.15">
      <c r="F8" s="5"/>
      <c r="G8" s="9"/>
      <c r="H8" s="5"/>
      <c r="J8" s="39"/>
      <c r="N8" s="13"/>
      <c r="P8" s="12"/>
    </row>
    <row r="9" spans="1:27" x14ac:dyDescent="0.15">
      <c r="B9" s="37" t="s">
        <v>45</v>
      </c>
    </row>
    <row r="10" spans="1:27" ht="14.25" customHeight="1" x14ac:dyDescent="0.15">
      <c r="C10" s="2" t="s">
        <v>25</v>
      </c>
      <c r="D10" s="5"/>
      <c r="E10" s="14"/>
      <c r="F10" s="5" t="s">
        <v>34</v>
      </c>
      <c r="J10" s="15"/>
      <c r="K10" s="15"/>
      <c r="L10" s="15"/>
      <c r="M10" s="15"/>
      <c r="N10" s="6" t="s">
        <v>38</v>
      </c>
      <c r="O10" s="16"/>
      <c r="P10" s="6"/>
      <c r="Q10" s="6"/>
      <c r="R10" s="16"/>
    </row>
    <row r="11" spans="1:27" ht="18.75" customHeight="1" x14ac:dyDescent="0.15">
      <c r="C11" s="7" t="e">
        <f>在職老齢年金!#REF!</f>
        <v>#REF!</v>
      </c>
      <c r="D11" s="8" t="s">
        <v>16</v>
      </c>
      <c r="E11" s="2" t="s">
        <v>29</v>
      </c>
      <c r="F11" s="243" t="e">
        <f>在職老齢年金!#REF!</f>
        <v>#REF!</v>
      </c>
      <c r="G11" s="244"/>
      <c r="H11" s="2" t="s">
        <v>16</v>
      </c>
      <c r="I11" s="2" t="s">
        <v>22</v>
      </c>
      <c r="J11" s="5">
        <v>12</v>
      </c>
      <c r="L11" s="9" t="s">
        <v>23</v>
      </c>
      <c r="N11" s="245" t="e">
        <f>(C11+F11/12)*10000</f>
        <v>#REF!</v>
      </c>
      <c r="O11" s="246"/>
      <c r="P11" s="246"/>
      <c r="Q11" s="246"/>
      <c r="R11" s="10" t="s">
        <v>19</v>
      </c>
    </row>
    <row r="12" spans="1:27" x14ac:dyDescent="0.15">
      <c r="F12" s="5"/>
      <c r="G12" s="9"/>
      <c r="H12" s="6"/>
      <c r="I12" s="5"/>
      <c r="J12" s="40"/>
      <c r="K12" s="40"/>
      <c r="M12" s="5"/>
      <c r="N12" s="6"/>
    </row>
    <row r="13" spans="1:27" s="22" customFormat="1" ht="15" customHeight="1" x14ac:dyDescent="0.15">
      <c r="D13" s="41" t="s">
        <v>3</v>
      </c>
      <c r="E13" s="42"/>
      <c r="F13" s="43"/>
      <c r="H13" s="22" t="s">
        <v>59</v>
      </c>
      <c r="L13" s="44" t="s">
        <v>64</v>
      </c>
      <c r="M13" s="45"/>
      <c r="N13" s="46"/>
      <c r="O13" s="47"/>
      <c r="P13" s="12" t="s">
        <v>32</v>
      </c>
      <c r="Q13" s="48"/>
      <c r="R13" s="48"/>
      <c r="S13" s="48"/>
      <c r="W13" s="12" t="s">
        <v>57</v>
      </c>
      <c r="X13" s="49"/>
      <c r="Y13" s="49"/>
      <c r="Z13" s="49"/>
      <c r="AA13" s="49"/>
    </row>
    <row r="14" spans="1:27" ht="17.25" customHeight="1" x14ac:dyDescent="0.15">
      <c r="C14" s="17" t="s">
        <v>44</v>
      </c>
      <c r="D14" s="237" t="e">
        <f>C7*10000</f>
        <v>#REF!</v>
      </c>
      <c r="E14" s="238"/>
      <c r="F14" s="18" t="s">
        <v>19</v>
      </c>
      <c r="G14" s="50" t="s">
        <v>35</v>
      </c>
      <c r="H14" s="239" t="e">
        <f>AD18+AD21+AD24+AD27+AD30</f>
        <v>#REF!</v>
      </c>
      <c r="I14" s="240"/>
      <c r="J14" s="19" t="s">
        <v>19</v>
      </c>
      <c r="K14" s="2" t="s">
        <v>8</v>
      </c>
      <c r="L14" s="241" t="e">
        <f>在職老齢年金!#REF!*10000</f>
        <v>#REF!</v>
      </c>
      <c r="M14" s="242"/>
      <c r="N14" s="51" t="s">
        <v>19</v>
      </c>
      <c r="O14" s="52" t="s">
        <v>2</v>
      </c>
      <c r="P14" s="249" t="e">
        <f>IF(D14-H14&lt;0,0,D14-H14+L14)</f>
        <v>#REF!</v>
      </c>
      <c r="Q14" s="250"/>
      <c r="R14" s="250"/>
      <c r="S14" s="250"/>
      <c r="T14" s="251" t="s">
        <v>19</v>
      </c>
      <c r="U14" s="252"/>
      <c r="W14" s="249" t="e">
        <f>P14/12</f>
        <v>#REF!</v>
      </c>
      <c r="X14" s="250"/>
      <c r="Y14" s="250"/>
      <c r="Z14" s="21" t="s">
        <v>19</v>
      </c>
      <c r="AA14" s="53"/>
    </row>
    <row r="15" spans="1:27" ht="17.25" customHeight="1" x14ac:dyDescent="0.15">
      <c r="D15" s="2" t="s">
        <v>62</v>
      </c>
      <c r="E15" s="54"/>
      <c r="F15" s="55"/>
      <c r="G15" s="50"/>
      <c r="H15" s="56"/>
      <c r="L15" s="57"/>
      <c r="M15" s="57"/>
      <c r="N15" s="58"/>
      <c r="O15" s="59"/>
      <c r="P15" s="53"/>
      <c r="Q15" s="53"/>
      <c r="R15" s="53"/>
      <c r="S15" s="53"/>
      <c r="T15" s="12"/>
      <c r="U15" s="12"/>
      <c r="W15" s="53"/>
      <c r="X15" s="53"/>
      <c r="Y15" s="53"/>
      <c r="Z15" s="12"/>
      <c r="AA15" s="53"/>
    </row>
    <row r="17" spans="2:32" s="22" customFormat="1" ht="14.25" customHeight="1" x14ac:dyDescent="0.15">
      <c r="B17" s="24" t="s">
        <v>15</v>
      </c>
      <c r="C17" s="25"/>
      <c r="D17" s="26"/>
      <c r="E17" s="60" t="s">
        <v>17</v>
      </c>
      <c r="G17" s="24"/>
      <c r="H17" s="25"/>
      <c r="I17" s="25"/>
      <c r="J17" s="26"/>
      <c r="AE17" s="60" t="s">
        <v>56</v>
      </c>
    </row>
    <row r="18" spans="2:32" ht="14.25" customHeight="1" x14ac:dyDescent="0.15">
      <c r="B18" s="234" t="s">
        <v>14</v>
      </c>
      <c r="C18" s="235"/>
      <c r="D18" s="236"/>
      <c r="G18" s="8" t="s">
        <v>54</v>
      </c>
      <c r="J18" s="20"/>
      <c r="K18" s="5"/>
      <c r="L18" s="5"/>
      <c r="M18" s="229"/>
      <c r="N18" s="5"/>
      <c r="O18" s="248"/>
      <c r="P18" s="248"/>
      <c r="Q18" s="248"/>
      <c r="R18" s="248"/>
      <c r="S18" s="248"/>
      <c r="T18" s="248"/>
      <c r="U18" s="248"/>
      <c r="V18" s="248"/>
      <c r="W18" s="248"/>
      <c r="X18" s="247"/>
      <c r="Y18" s="61"/>
      <c r="AD18" s="225">
        <v>0</v>
      </c>
      <c r="AE18" s="227" t="s">
        <v>19</v>
      </c>
    </row>
    <row r="19" spans="2:32" s="28" customFormat="1" ht="14.25" customHeight="1" x14ac:dyDescent="0.15">
      <c r="B19" s="62">
        <f>H33/10000</f>
        <v>28</v>
      </c>
      <c r="C19" s="30" t="s">
        <v>12</v>
      </c>
      <c r="D19" s="63"/>
      <c r="G19" s="64"/>
      <c r="H19" s="30"/>
      <c r="I19" s="30"/>
      <c r="J19" s="33"/>
      <c r="K19" s="5"/>
      <c r="L19" s="5"/>
      <c r="M19" s="229"/>
      <c r="N19" s="5"/>
      <c r="O19" s="248"/>
      <c r="P19" s="248"/>
      <c r="Q19" s="248"/>
      <c r="R19" s="248"/>
      <c r="S19" s="248"/>
      <c r="T19" s="248"/>
      <c r="U19" s="248"/>
      <c r="V19" s="248"/>
      <c r="W19" s="248"/>
      <c r="X19" s="247"/>
      <c r="Y19" s="65"/>
      <c r="AD19" s="226"/>
      <c r="AE19" s="228"/>
    </row>
    <row r="20" spans="2:32" ht="14.25" customHeight="1" x14ac:dyDescent="0.15">
      <c r="B20" s="66"/>
      <c r="C20" s="66"/>
      <c r="D20" s="224" t="s">
        <v>18</v>
      </c>
      <c r="G20" s="66"/>
      <c r="J20" s="5"/>
      <c r="K20" s="5"/>
      <c r="L20" s="5"/>
      <c r="AD20" s="23"/>
      <c r="AE20" s="14"/>
    </row>
    <row r="21" spans="2:32" s="22" customFormat="1" ht="14.25" customHeight="1" x14ac:dyDescent="0.15">
      <c r="B21" s="67"/>
      <c r="C21" s="67"/>
      <c r="D21" s="224"/>
      <c r="G21" s="24" t="s">
        <v>1</v>
      </c>
      <c r="H21" s="26"/>
      <c r="J21" s="29"/>
      <c r="K21" s="29" t="s">
        <v>6</v>
      </c>
      <c r="N21" s="229" t="s">
        <v>8</v>
      </c>
      <c r="O21" s="29" t="s">
        <v>9</v>
      </c>
      <c r="Q21" s="229" t="s">
        <v>5</v>
      </c>
      <c r="R21" s="229">
        <v>28</v>
      </c>
      <c r="S21" s="229" t="s">
        <v>16</v>
      </c>
      <c r="T21" s="229"/>
      <c r="V21" s="229" t="s">
        <v>4</v>
      </c>
      <c r="W21" s="229"/>
      <c r="X21" s="68">
        <v>1</v>
      </c>
      <c r="Y21" s="231" t="s">
        <v>42</v>
      </c>
      <c r="Z21" s="231"/>
      <c r="AD21" s="225" t="e">
        <f>IF(N11+J7&lt;=H33,0,IF(AND(N11&lt;=H34,J7&lt;=H33),(((N11+J7)-H33)*1/2)*12,0))</f>
        <v>#REF!</v>
      </c>
      <c r="AE21" s="227" t="s">
        <v>19</v>
      </c>
    </row>
    <row r="22" spans="2:32" s="28" customFormat="1" ht="14.25" customHeight="1" x14ac:dyDescent="0.15">
      <c r="B22" s="24" t="s">
        <v>0</v>
      </c>
      <c r="C22" s="25"/>
      <c r="D22" s="69"/>
      <c r="E22" s="27" t="s">
        <v>17</v>
      </c>
      <c r="G22" s="62">
        <f>$H$33/10000</f>
        <v>28</v>
      </c>
      <c r="H22" s="63" t="s">
        <v>12</v>
      </c>
      <c r="J22" s="35"/>
      <c r="K22" s="35" t="s">
        <v>7</v>
      </c>
      <c r="N22" s="229"/>
      <c r="O22" s="35" t="s">
        <v>11</v>
      </c>
      <c r="Q22" s="229"/>
      <c r="R22" s="229"/>
      <c r="S22" s="229"/>
      <c r="T22" s="229"/>
      <c r="V22" s="229"/>
      <c r="W22" s="229"/>
      <c r="X22" s="34">
        <v>2</v>
      </c>
      <c r="Y22" s="231"/>
      <c r="Z22" s="231"/>
      <c r="AD22" s="226"/>
      <c r="AE22" s="228"/>
    </row>
    <row r="23" spans="2:32" ht="14.25" customHeight="1" x14ac:dyDescent="0.15">
      <c r="B23" s="62">
        <f>$H$34/10000</f>
        <v>47</v>
      </c>
      <c r="C23" s="30" t="s">
        <v>12</v>
      </c>
      <c r="D23" s="31"/>
      <c r="J23" s="14"/>
      <c r="K23" s="5"/>
      <c r="L23" s="5"/>
      <c r="AD23" s="23"/>
      <c r="AE23" s="14"/>
    </row>
    <row r="24" spans="2:32" ht="14.25" customHeight="1" x14ac:dyDescent="0.15">
      <c r="G24" s="70" t="s">
        <v>1</v>
      </c>
      <c r="H24" s="71"/>
      <c r="J24" s="14"/>
      <c r="K24" s="14"/>
      <c r="L24" s="14"/>
      <c r="M24" s="14"/>
      <c r="N24" s="229" t="s">
        <v>4</v>
      </c>
      <c r="O24" s="32">
        <v>1</v>
      </c>
      <c r="Q24" s="230" t="s">
        <v>39</v>
      </c>
      <c r="R24" s="230"/>
      <c r="AD24" s="225" t="e">
        <f>IF(AND(N11&lt;=H34,J7&gt;H33),(N11*1/2)*12,0)</f>
        <v>#REF!</v>
      </c>
      <c r="AE24" s="227" t="s">
        <v>19</v>
      </c>
      <c r="AF24" s="72"/>
    </row>
    <row r="25" spans="2:32" ht="14.25" customHeight="1" x14ac:dyDescent="0.15">
      <c r="B25" s="73"/>
      <c r="D25" s="224" t="s">
        <v>18</v>
      </c>
      <c r="G25" s="62">
        <f>$H$33/10000</f>
        <v>28</v>
      </c>
      <c r="H25" s="31" t="s">
        <v>13</v>
      </c>
      <c r="J25" s="14"/>
      <c r="K25" s="14"/>
      <c r="L25" s="14"/>
      <c r="M25" s="14"/>
      <c r="N25" s="229"/>
      <c r="O25" s="5">
        <v>2</v>
      </c>
      <c r="Q25" s="230"/>
      <c r="R25" s="230"/>
      <c r="AD25" s="226"/>
      <c r="AE25" s="228"/>
    </row>
    <row r="26" spans="2:32" ht="14.25" customHeight="1" x14ac:dyDescent="0.15">
      <c r="B26" s="73"/>
      <c r="D26" s="224"/>
      <c r="J26" s="14"/>
      <c r="AD26" s="23"/>
      <c r="AE26" s="14"/>
    </row>
    <row r="27" spans="2:32" s="22" customFormat="1" ht="14.25" customHeight="1" x14ac:dyDescent="0.15">
      <c r="G27" s="24" t="s">
        <v>1</v>
      </c>
      <c r="H27" s="26"/>
      <c r="J27" s="231">
        <f>$H$34/10000</f>
        <v>47</v>
      </c>
      <c r="K27" s="231"/>
      <c r="L27" s="224"/>
      <c r="M27" s="14"/>
      <c r="O27" s="29"/>
      <c r="P27" s="229" t="s">
        <v>5</v>
      </c>
      <c r="Q27" s="229">
        <v>28</v>
      </c>
      <c r="R27" s="224" t="s">
        <v>16</v>
      </c>
      <c r="S27" s="224"/>
      <c r="T27" s="229" t="s">
        <v>4</v>
      </c>
      <c r="U27" s="68">
        <v>1</v>
      </c>
      <c r="V27" s="229" t="s">
        <v>36</v>
      </c>
      <c r="Y27" s="229" t="s">
        <v>40</v>
      </c>
      <c r="Z27" s="224">
        <f>$H$34/10000</f>
        <v>47</v>
      </c>
      <c r="AA27" s="230" t="s">
        <v>16</v>
      </c>
      <c r="AB27" s="230" t="s">
        <v>43</v>
      </c>
      <c r="AC27" s="14"/>
      <c r="AD27" s="225" t="e">
        <f>IF(AND(N11&gt;H34,J7&lt;=H33),((H34+J7-H33)*1/2+(N11-H34))*12,0)</f>
        <v>#REF!</v>
      </c>
      <c r="AE27" s="227" t="s">
        <v>19</v>
      </c>
    </row>
    <row r="28" spans="2:32" s="28" customFormat="1" ht="14.25" customHeight="1" x14ac:dyDescent="0.15">
      <c r="B28" s="24" t="s">
        <v>0</v>
      </c>
      <c r="C28" s="25"/>
      <c r="D28" s="26"/>
      <c r="E28" s="27" t="s">
        <v>17</v>
      </c>
      <c r="G28" s="62">
        <f>$H$33/10000</f>
        <v>28</v>
      </c>
      <c r="H28" s="63" t="s">
        <v>12</v>
      </c>
      <c r="J28" s="231"/>
      <c r="K28" s="231"/>
      <c r="L28" s="224"/>
      <c r="M28" s="14"/>
      <c r="O28" s="35"/>
      <c r="P28" s="229"/>
      <c r="Q28" s="229"/>
      <c r="R28" s="224"/>
      <c r="S28" s="224"/>
      <c r="T28" s="229"/>
      <c r="U28" s="34">
        <v>2</v>
      </c>
      <c r="V28" s="229"/>
      <c r="Y28" s="229"/>
      <c r="Z28" s="224"/>
      <c r="AA28" s="230"/>
      <c r="AB28" s="230"/>
      <c r="AC28" s="14"/>
      <c r="AD28" s="226"/>
      <c r="AE28" s="228"/>
    </row>
    <row r="29" spans="2:32" ht="14.25" customHeight="1" x14ac:dyDescent="0.15">
      <c r="B29" s="62">
        <f>$H$34/10000</f>
        <v>47</v>
      </c>
      <c r="C29" s="36" t="s">
        <v>13</v>
      </c>
      <c r="D29" s="31"/>
      <c r="J29" s="14"/>
      <c r="M29" s="23"/>
      <c r="AD29" s="23"/>
      <c r="AE29" s="14"/>
    </row>
    <row r="30" spans="2:32" s="22" customFormat="1" ht="14.25" customHeight="1" x14ac:dyDescent="0.15">
      <c r="G30" s="24" t="s">
        <v>1</v>
      </c>
      <c r="H30" s="26"/>
      <c r="J30" s="29"/>
      <c r="K30" s="224">
        <f>$H$34/10000</f>
        <v>47</v>
      </c>
      <c r="L30" s="224"/>
      <c r="M30" s="229"/>
      <c r="N30" s="229" t="s">
        <v>4</v>
      </c>
      <c r="O30" s="68">
        <v>1</v>
      </c>
      <c r="Q30" s="229" t="s">
        <v>36</v>
      </c>
      <c r="R30" s="22" t="s">
        <v>6</v>
      </c>
      <c r="U30" s="229" t="s">
        <v>5</v>
      </c>
      <c r="V30" s="224">
        <f>$H$34/10000</f>
        <v>47</v>
      </c>
      <c r="W30" s="224" t="s">
        <v>16</v>
      </c>
      <c r="X30" s="224"/>
      <c r="Y30" s="229" t="s">
        <v>41</v>
      </c>
      <c r="Z30" s="229"/>
      <c r="AD30" s="225" t="e">
        <f>IF(AND(N11&gt;H34,J7&gt;H33),((H34*1/2)+(N11-H34))*12,0)</f>
        <v>#REF!</v>
      </c>
      <c r="AE30" s="227" t="s">
        <v>19</v>
      </c>
    </row>
    <row r="31" spans="2:32" s="28" customFormat="1" ht="14.25" customHeight="1" x14ac:dyDescent="0.15">
      <c r="G31" s="62">
        <f>$H$33/10000</f>
        <v>28</v>
      </c>
      <c r="H31" s="63" t="s">
        <v>13</v>
      </c>
      <c r="J31" s="35"/>
      <c r="K31" s="224"/>
      <c r="L31" s="224"/>
      <c r="M31" s="229"/>
      <c r="N31" s="229"/>
      <c r="O31" s="34">
        <v>2</v>
      </c>
      <c r="Q31" s="229"/>
      <c r="R31" s="28" t="s">
        <v>7</v>
      </c>
      <c r="U31" s="229"/>
      <c r="V31" s="224"/>
      <c r="W31" s="224"/>
      <c r="X31" s="224"/>
      <c r="Y31" s="229"/>
      <c r="Z31" s="229"/>
      <c r="AD31" s="226"/>
      <c r="AE31" s="228"/>
    </row>
    <row r="32" spans="2:32" ht="13.5" thickBot="1" x14ac:dyDescent="0.2"/>
    <row r="33" spans="3:31" ht="13.5" thickBot="1" x14ac:dyDescent="0.2">
      <c r="C33" s="37" t="s">
        <v>48</v>
      </c>
      <c r="D33" s="37"/>
      <c r="E33" s="37"/>
      <c r="F33" s="37"/>
      <c r="G33" s="38" t="s">
        <v>28</v>
      </c>
      <c r="H33" s="11">
        <v>280000</v>
      </c>
      <c r="I33" s="37" t="s">
        <v>83</v>
      </c>
      <c r="J33" s="37"/>
      <c r="K33" s="37"/>
      <c r="L33" s="37"/>
      <c r="M33" s="37"/>
      <c r="AD33" s="93" t="e">
        <f>AD18+AD21+AD24+AD27+AD30</f>
        <v>#REF!</v>
      </c>
      <c r="AE33" s="92" t="s">
        <v>19</v>
      </c>
    </row>
    <row r="34" spans="3:31" x14ac:dyDescent="0.15">
      <c r="C34" s="37" t="s">
        <v>24</v>
      </c>
      <c r="D34" s="37"/>
      <c r="E34" s="37"/>
      <c r="F34" s="37"/>
      <c r="G34" s="38" t="s">
        <v>28</v>
      </c>
      <c r="H34" s="11">
        <v>470000</v>
      </c>
      <c r="I34" s="37" t="s">
        <v>83</v>
      </c>
      <c r="J34" s="37"/>
      <c r="K34" s="37"/>
      <c r="L34" s="37"/>
      <c r="M34" s="37"/>
    </row>
    <row r="35" spans="3:31" x14ac:dyDescent="0.15">
      <c r="C35" s="37"/>
      <c r="D35" s="37"/>
      <c r="E35" s="37"/>
      <c r="F35" s="37"/>
      <c r="G35" s="38"/>
      <c r="H35" s="11"/>
      <c r="I35" s="37"/>
      <c r="J35" s="37"/>
      <c r="K35" s="37"/>
      <c r="L35" s="37"/>
      <c r="M35" s="37"/>
    </row>
    <row r="36" spans="3:31" x14ac:dyDescent="0.15">
      <c r="C36" s="2" t="s">
        <v>50</v>
      </c>
    </row>
    <row r="37" spans="3:31" x14ac:dyDescent="0.15">
      <c r="C37" s="2" t="s">
        <v>49</v>
      </c>
      <c r="D37" s="2" t="s">
        <v>55</v>
      </c>
    </row>
    <row r="38" spans="3:31" ht="21.75" customHeight="1" x14ac:dyDescent="0.15"/>
    <row r="39" spans="3:31" ht="21.75" customHeight="1" x14ac:dyDescent="0.15">
      <c r="C39" s="91" t="s">
        <v>81</v>
      </c>
    </row>
    <row r="40" spans="3:31" ht="21.75" customHeight="1" x14ac:dyDescent="0.15"/>
    <row r="41" spans="3:31" ht="21.75" customHeight="1" x14ac:dyDescent="0.15"/>
    <row r="42" spans="3:31" ht="21.75" customHeight="1" x14ac:dyDescent="0.15"/>
    <row r="43" spans="3:31" ht="21.75" customHeight="1" x14ac:dyDescent="0.15"/>
    <row r="44" spans="3:31" ht="21.75" customHeight="1" x14ac:dyDescent="0.15"/>
    <row r="45" spans="3:31" ht="21.75" customHeight="1" x14ac:dyDescent="0.15"/>
    <row r="46" spans="3:31" ht="21.75" customHeight="1" x14ac:dyDescent="0.15"/>
  </sheetData>
  <mergeCells count="52">
    <mergeCell ref="AB27:AB28"/>
    <mergeCell ref="Y21:Z22"/>
    <mergeCell ref="N11:Q11"/>
    <mergeCell ref="X18:X19"/>
    <mergeCell ref="O18:W19"/>
    <mergeCell ref="Q21:Q22"/>
    <mergeCell ref="S21:T22"/>
    <mergeCell ref="W14:Y14"/>
    <mergeCell ref="P14:S14"/>
    <mergeCell ref="T14:U14"/>
    <mergeCell ref="J7:M7"/>
    <mergeCell ref="B18:D18"/>
    <mergeCell ref="D14:E14"/>
    <mergeCell ref="M18:M19"/>
    <mergeCell ref="H14:I14"/>
    <mergeCell ref="L14:M14"/>
    <mergeCell ref="F11:G11"/>
    <mergeCell ref="D20:D21"/>
    <mergeCell ref="D25:D26"/>
    <mergeCell ref="Q30:Q31"/>
    <mergeCell ref="R21:R22"/>
    <mergeCell ref="V21:W22"/>
    <mergeCell ref="J27:K28"/>
    <mergeCell ref="U30:U31"/>
    <mergeCell ref="M30:M31"/>
    <mergeCell ref="N30:N31"/>
    <mergeCell ref="Q27:Q28"/>
    <mergeCell ref="L27:L28"/>
    <mergeCell ref="Q24:R25"/>
    <mergeCell ref="AA27:AA28"/>
    <mergeCell ref="T27:T28"/>
    <mergeCell ref="R27:S28"/>
    <mergeCell ref="P27:P28"/>
    <mergeCell ref="V30:V31"/>
    <mergeCell ref="W30:X31"/>
    <mergeCell ref="Y30:Z31"/>
    <mergeCell ref="K30:L31"/>
    <mergeCell ref="AD30:AD31"/>
    <mergeCell ref="AE18:AE19"/>
    <mergeCell ref="AE21:AE22"/>
    <mergeCell ref="AE24:AE25"/>
    <mergeCell ref="AE27:AE28"/>
    <mergeCell ref="AE30:AE31"/>
    <mergeCell ref="AD18:AD19"/>
    <mergeCell ref="AD21:AD22"/>
    <mergeCell ref="AD24:AD25"/>
    <mergeCell ref="AD27:AD28"/>
    <mergeCell ref="N24:N25"/>
    <mergeCell ref="N21:N22"/>
    <mergeCell ref="V27:V28"/>
    <mergeCell ref="Y27:Y28"/>
    <mergeCell ref="Z27:Z28"/>
  </mergeCells>
  <phoneticPr fontId="3"/>
  <hyperlinks>
    <hyperlink ref="C39" r:id="rId1" display="https://www.nenkin.go.jp/service/jukyu/roureinenkin/zaishoku/20150401-01.html" xr:uid="{726DEE3A-FCD7-4057-8079-A03188D9239D}"/>
  </hyperlinks>
  <pageMargins left="0.78700000000000003" right="0.55000000000000004" top="0.78" bottom="0.49" header="0.51200000000000001" footer="0.27"/>
  <pageSetup paperSize="9" orientation="landscape" horizontalDpi="0" verticalDpi="0"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2113e62-e571-440f-9db3-d261908212e3">
      <Terms xmlns="http://schemas.microsoft.com/office/infopath/2007/PartnerControls"/>
    </lcf76f155ced4ddcb4097134ff3c332f>
    <TaxCatchAll xmlns="b17d1122-c0ee-4f93-888a-2458cccf7b8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FB413DAEE344A41B781E0262640E883" ma:contentTypeVersion="21" ma:contentTypeDescription="新しいドキュメントを作成します。" ma:contentTypeScope="" ma:versionID="69ef4e54458fc357e4fc2e0e32ff724b">
  <xsd:schema xmlns:xsd="http://www.w3.org/2001/XMLSchema" xmlns:xs="http://www.w3.org/2001/XMLSchema" xmlns:p="http://schemas.microsoft.com/office/2006/metadata/properties" xmlns:ns2="b17d1122-c0ee-4f93-888a-2458cccf7b8c" xmlns:ns3="52113e62-e571-440f-9db3-d261908212e3" targetNamespace="http://schemas.microsoft.com/office/2006/metadata/properties" ma:root="true" ma:fieldsID="9bb26ea96be34520dbaddb705bffad3f" ns2:_="" ns3:_="">
    <xsd:import namespace="b17d1122-c0ee-4f93-888a-2458cccf7b8c"/>
    <xsd:import namespace="52113e62-e571-440f-9db3-d261908212e3"/>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7d1122-c0ee-4f93-888a-2458cccf7b8c"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LastSharedByUser" ma:index="10" nillable="true" ma:displayName="最新の共有 (ユーザー別)" ma:description="" ma:internalName="LastSharedByUser" ma:readOnly="true">
      <xsd:simpleType>
        <xsd:restriction base="dms:Note">
          <xsd:maxLength value="255"/>
        </xsd:restriction>
      </xsd:simpleType>
    </xsd:element>
    <xsd:element name="LastSharedByTime" ma:index="11" nillable="true" ma:displayName="最新の共有 (時間別)" ma:description="" ma:internalName="LastSharedByTime" ma:readOnly="true">
      <xsd:simpleType>
        <xsd:restriction base="dms:DateTime"/>
      </xsd:simpleType>
    </xsd:element>
    <xsd:element name="TaxCatchAll" ma:index="25" nillable="true" ma:displayName="Taxonomy Catch All Column" ma:hidden="true" ma:list="{e0916a29-12c8-4350-9f8c-02b3a6feecde}" ma:internalName="TaxCatchAll" ma:showField="CatchAllData" ma:web="b17d1122-c0ee-4f93-888a-2458cccf7b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113e62-e571-440f-9db3-d261908212e3"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91d0a8ec-8928-4aa8-95f0-1e7741b2934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8EDDD5-24A9-40D6-94F9-EE6724DC0BB3}">
  <ds:schemaRefs>
    <ds:schemaRef ds:uri="http://schemas.microsoft.com/office/2006/metadata/properties"/>
    <ds:schemaRef ds:uri="http://schemas.microsoft.com/office/infopath/2007/PartnerControls"/>
    <ds:schemaRef ds:uri="52113e62-e571-440f-9db3-d261908212e3"/>
    <ds:schemaRef ds:uri="b17d1122-c0ee-4f93-888a-2458cccf7b8c"/>
  </ds:schemaRefs>
</ds:datastoreItem>
</file>

<file path=customXml/itemProps2.xml><?xml version="1.0" encoding="utf-8"?>
<ds:datastoreItem xmlns:ds="http://schemas.openxmlformats.org/officeDocument/2006/customXml" ds:itemID="{1B2F34A3-EC52-400B-859A-F99049ABC7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7d1122-c0ee-4f93-888a-2458cccf7b8c"/>
    <ds:schemaRef ds:uri="52113e62-e571-440f-9db3-d261908212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3E226F-2F18-4E97-BE53-0832C1EEFF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在職老齢年金</vt:lpstr>
      <vt:lpstr>計算シート_新60歳～70歳未満</vt:lpstr>
      <vt:lpstr>計算シート_旧60歳～64歳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プラチナ・コンシェルジュ</dc:creator>
  <cp:lastModifiedBy>田辺＿プラチナ・コンシェルジュ</cp:lastModifiedBy>
  <cp:lastPrinted>2007-05-26T20:20:10Z</cp:lastPrinted>
  <dcterms:created xsi:type="dcterms:W3CDTF">2004-12-02T08:49:12Z</dcterms:created>
  <dcterms:modified xsi:type="dcterms:W3CDTF">2026-06-12T05:34:47Z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0x0101004FB413DAEE344A41B781E0262640E883</vt:lpwstr>
  </property>
</Properties>
</file>